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" sheetId="1" r:id="rId1"/>
    <sheet name="План" sheetId="2" r:id="rId2"/>
  </sheets>
  <definedNames>
    <definedName name="_xlfn.SUMIFS" hidden="1">#NAME?</definedName>
    <definedName name="_xlnm.Print_Titles" localSheetId="1">'План'!$2:$8</definedName>
    <definedName name="_xlnm.Print_Area" localSheetId="1">'План'!$A$1:$X$125</definedName>
  </definedNames>
  <calcPr fullCalcOnLoad="1"/>
</workbook>
</file>

<file path=xl/sharedStrings.xml><?xml version="1.0" encoding="utf-8"?>
<sst xmlns="http://schemas.openxmlformats.org/spreadsheetml/2006/main" count="526" uniqueCount="261">
  <si>
    <t>Загальний обсяг</t>
  </si>
  <si>
    <t>П</t>
  </si>
  <si>
    <t>Всього</t>
  </si>
  <si>
    <t>лекції</t>
  </si>
  <si>
    <t>вибіркові</t>
  </si>
  <si>
    <t>Іноземна мова</t>
  </si>
  <si>
    <t>Історія України та української культури</t>
  </si>
  <si>
    <t>Вища математика</t>
  </si>
  <si>
    <t>Неорганічна хімія</t>
  </si>
  <si>
    <t>Інформатика</t>
  </si>
  <si>
    <t>Фізика</t>
  </si>
  <si>
    <t>Філософія</t>
  </si>
  <si>
    <t>Аналітична хімія</t>
  </si>
  <si>
    <t>Комп'ютерні та інформаційні технології в хімії</t>
  </si>
  <si>
    <t>Фізична хімія</t>
  </si>
  <si>
    <t>Органічна хімія</t>
  </si>
  <si>
    <t>Колоїдна хімія</t>
  </si>
  <si>
    <t>Безпека життєдіяльності та основи охорони праці</t>
  </si>
  <si>
    <t>Харчова хімія</t>
  </si>
  <si>
    <t>Курсова робота "Харчова хімія"</t>
  </si>
  <si>
    <t>Практика</t>
  </si>
  <si>
    <t>ЗАТВЕРДЖЕНО: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</si>
  <si>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</si>
  <si>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</si>
  <si>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</si>
  <si>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</si>
  <si>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Ректор ________________________</t>
  </si>
  <si>
    <t>(Ковальов В.Д.)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</si>
  <si>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</si>
  <si>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</si>
  <si>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</si>
  <si>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</si>
  <si>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</si>
  <si>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</si>
  <si>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</si>
  <si>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</si>
  <si>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</si>
  <si>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</si>
  <si>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</si>
  <si>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</si>
  <si>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</si>
  <si>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</si>
  <si>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</si>
  <si>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</si>
  <si>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</si>
  <si>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А</t>
  </si>
  <si>
    <t xml:space="preserve"> </t>
  </si>
  <si>
    <t>Теоретичне навчання</t>
  </si>
  <si>
    <t>Екзаменаційна сесія та проміж. контроль</t>
  </si>
  <si>
    <t>Канікули</t>
  </si>
  <si>
    <t>Усього</t>
  </si>
  <si>
    <t>Назва
 практики</t>
  </si>
  <si>
    <t>Семестр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</si>
  <si>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</si>
  <si>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</si>
  <si>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 xml:space="preserve">з галузі знань:  </t>
    </r>
    <r>
      <rPr>
        <b/>
        <sz val="20"/>
        <rFont val="Times New Roman"/>
        <family val="1"/>
      </rPr>
      <t>10 Природничі науки</t>
    </r>
  </si>
  <si>
    <r>
      <t xml:space="preserve">спеціальність: </t>
    </r>
    <r>
      <rPr>
        <b/>
        <sz val="20"/>
        <rFont val="Times New Roman"/>
        <family val="1"/>
      </rPr>
      <t>102 Хімія</t>
    </r>
  </si>
  <si>
    <r>
      <t xml:space="preserve">освітня програма: </t>
    </r>
    <r>
      <rPr>
        <b/>
        <sz val="20"/>
        <rFont val="Times New Roman"/>
        <family val="1"/>
      </rPr>
      <t>Хімія харчових продуктів</t>
    </r>
  </si>
  <si>
    <t>Т</t>
  </si>
  <si>
    <t>Комплексний кваліфікаційний екзамен зі спеціальності</t>
  </si>
  <si>
    <t>Розподіл за семестрами</t>
  </si>
  <si>
    <t>1 курс</t>
  </si>
  <si>
    <t>2 курс</t>
  </si>
  <si>
    <t>екзаменів</t>
  </si>
  <si>
    <t>заліків</t>
  </si>
  <si>
    <t>курсові</t>
  </si>
  <si>
    <t>проекти</t>
  </si>
  <si>
    <t>роботи</t>
  </si>
  <si>
    <t>1.1.1</t>
  </si>
  <si>
    <t>1.1.1.1</t>
  </si>
  <si>
    <t>1.1.1.2</t>
  </si>
  <si>
    <t>Фізичне виховання</t>
  </si>
  <si>
    <t>с*</t>
  </si>
  <si>
    <t>2.1.1</t>
  </si>
  <si>
    <t>2.1.2</t>
  </si>
  <si>
    <t>3</t>
  </si>
  <si>
    <t>Кількість годин на тиждень</t>
  </si>
  <si>
    <t xml:space="preserve"> Кількість екзаменів</t>
  </si>
  <si>
    <t xml:space="preserve"> Кількість курсових робіт</t>
  </si>
  <si>
    <t>НАЗВА ДИСЦИПЛІН</t>
  </si>
  <si>
    <t>Кількість кредитів ECTS</t>
  </si>
  <si>
    <t xml:space="preserve">Кількість годин </t>
  </si>
  <si>
    <t>Аудиторні</t>
  </si>
  <si>
    <t>Самостійна робота</t>
  </si>
  <si>
    <t xml:space="preserve">лаборат. </t>
  </si>
  <si>
    <t>практич</t>
  </si>
  <si>
    <t>3 курс</t>
  </si>
  <si>
    <t>4 курс</t>
  </si>
  <si>
    <t>1. ОБОВ'ЯЗКОВІ НАВЧАЛЬНІ ДИСЦИПЛІНИ</t>
  </si>
  <si>
    <t>1.1.1.3</t>
  </si>
  <si>
    <t>1.1.1.4</t>
  </si>
  <si>
    <t>1.1.3</t>
  </si>
  <si>
    <t>1.1.4</t>
  </si>
  <si>
    <t xml:space="preserve">Українська мова  (за професійним спрямуванням) </t>
  </si>
  <si>
    <t>1.1.5</t>
  </si>
  <si>
    <t>1.1.6</t>
  </si>
  <si>
    <t>1.2.1</t>
  </si>
  <si>
    <t>2. ДИСЦИПЛІНИ ВІЛЬНОГО ВИБОРУ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</si>
  <si>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</si>
  <si>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</si>
  <si>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</si>
  <si>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</si>
  <si>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</si>
  <si>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</si>
  <si>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</si>
  <si>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</si>
  <si>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</si>
  <si>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7</t>
  </si>
  <si>
    <t>3.1</t>
  </si>
  <si>
    <t>3.2</t>
  </si>
  <si>
    <t>Кількість заліків</t>
  </si>
  <si>
    <t>Кількість курсових проектів</t>
  </si>
  <si>
    <t>1.1.  Цикл загальної підготовки</t>
  </si>
  <si>
    <t>1.1.7</t>
  </si>
  <si>
    <t>1.1.8</t>
  </si>
  <si>
    <t>1.1.9</t>
  </si>
  <si>
    <t>1.2 Цикл професійної підготовки</t>
  </si>
  <si>
    <t>1.2.1.1</t>
  </si>
  <si>
    <t>2.1.  Цикл загальної підготовки</t>
  </si>
  <si>
    <t>Разом п.2.1</t>
  </si>
  <si>
    <t>Курсова робота "Органічна хімія"</t>
  </si>
  <si>
    <t>1.2.1.2</t>
  </si>
  <si>
    <t>1.2.2</t>
  </si>
  <si>
    <t>1.2.2.1</t>
  </si>
  <si>
    <t>1.2.2.2</t>
  </si>
  <si>
    <t>1.2.3</t>
  </si>
  <si>
    <t>1.2.3.1</t>
  </si>
  <si>
    <t>1.2.3.2</t>
  </si>
  <si>
    <t>1.2.4</t>
  </si>
  <si>
    <t>1.2.4.1</t>
  </si>
  <si>
    <t>1.2.4.2</t>
  </si>
  <si>
    <t>1.2.5</t>
  </si>
  <si>
    <t>1.2.6</t>
  </si>
  <si>
    <t>1.2.8</t>
  </si>
  <si>
    <t>Декан факультету ФІТО</t>
  </si>
  <si>
    <t>А.П. Авдєєнко</t>
  </si>
  <si>
    <t>1</t>
  </si>
  <si>
    <t>4</t>
  </si>
  <si>
    <t>6</t>
  </si>
  <si>
    <t>Полімери в харчовій промисловості</t>
  </si>
  <si>
    <t>Хімія харчових добавок</t>
  </si>
  <si>
    <t>2.2.10</t>
  </si>
  <si>
    <t>Термін навчання - 3 роки 10 місяців</t>
  </si>
  <si>
    <t>На основі повної загальної середньої освіти</t>
  </si>
  <si>
    <t>5ф*6ф* 7ф*</t>
  </si>
  <si>
    <t>№ з/п</t>
  </si>
  <si>
    <t>2а</t>
  </si>
  <si>
    <t>2б</t>
  </si>
  <si>
    <t>4а</t>
  </si>
  <si>
    <t>4б</t>
  </si>
  <si>
    <t>6а</t>
  </si>
  <si>
    <t>6б</t>
  </si>
  <si>
    <t>4д</t>
  </si>
  <si>
    <t>1д</t>
  </si>
  <si>
    <t>1.2.7</t>
  </si>
  <si>
    <t>5д</t>
  </si>
  <si>
    <t>6д</t>
  </si>
  <si>
    <t>Разом п.1.2</t>
  </si>
  <si>
    <t>1.3. Практична підготовка</t>
  </si>
  <si>
    <t>Навчальна практика "Вступ до фаху"</t>
  </si>
  <si>
    <t>3.3</t>
  </si>
  <si>
    <t>3.4</t>
  </si>
  <si>
    <t>8д</t>
  </si>
  <si>
    <t>Разом п. 1.3</t>
  </si>
  <si>
    <t>4.2</t>
  </si>
  <si>
    <t>Разом п 1.4</t>
  </si>
  <si>
    <t>Разом обов'язкові компоненти освітньої програми</t>
  </si>
  <si>
    <t>2.2.  Цикл професійної підготовки</t>
  </si>
  <si>
    <t>Разом п. 2.2</t>
  </si>
  <si>
    <t>Разом вибіркові компоненти освітньої програми</t>
  </si>
  <si>
    <t>Загальна кількість</t>
  </si>
  <si>
    <t>Частка кредитів</t>
  </si>
  <si>
    <t>обов'язкові</t>
  </si>
  <si>
    <t>Зав. кафедри</t>
  </si>
  <si>
    <t>Голова проектної групи</t>
  </si>
  <si>
    <t>1.1.5.1</t>
  </si>
  <si>
    <t>1.1.5.2</t>
  </si>
  <si>
    <t>Вища математика (розділ 1)</t>
  </si>
  <si>
    <t>Вища математика (розділ 2)</t>
  </si>
  <si>
    <t>1.1.7.1</t>
  </si>
  <si>
    <t>1.1.7.2</t>
  </si>
  <si>
    <t>Фізика (розділ 1)</t>
  </si>
  <si>
    <t>Фізика (розділ 2)</t>
  </si>
  <si>
    <t>Неорганічна хімія (розділ 1)</t>
  </si>
  <si>
    <t>Неорганічна хімія (розділ 2)</t>
  </si>
  <si>
    <t>2</t>
  </si>
  <si>
    <t>Фізична хімія (розділ 1)</t>
  </si>
  <si>
    <t>Фізична хімія (розділ 2)</t>
  </si>
  <si>
    <t>Аналітична хімія (розділ 1)</t>
  </si>
  <si>
    <t>Аналітична хімія (розділ 2)</t>
  </si>
  <si>
    <t>1.2.4.3</t>
  </si>
  <si>
    <t>Органічна хімія (розділ 1)</t>
  </si>
  <si>
    <t>Органічна хімія (розділ 2)</t>
  </si>
  <si>
    <t>1.2.6.1</t>
  </si>
  <si>
    <t>1.2.6.2</t>
  </si>
  <si>
    <t>Виробнича практика</t>
  </si>
  <si>
    <t>Екологія</t>
  </si>
  <si>
    <t>Раціональне природокористування</t>
  </si>
  <si>
    <t>Обчислювальні методи в хімії</t>
  </si>
  <si>
    <t>Обробка результатів експерименту</t>
  </si>
  <si>
    <t>Хімія води</t>
  </si>
  <si>
    <t>Водопідготовка у виробництві харчових продуктів</t>
  </si>
  <si>
    <t>Хімія високомолекулярних сполук</t>
  </si>
  <si>
    <t>Фізико-хімічні основи виробництва харчових продуктів</t>
  </si>
  <si>
    <t>Основи технології виробництва харчових продуктів</t>
  </si>
  <si>
    <t>Якість і безпека харчових продуктів</t>
  </si>
  <si>
    <t>Фізико-хімічні методи модифікації харчових продуктів</t>
  </si>
  <si>
    <t>Хімія молекулярної кухні</t>
  </si>
  <si>
    <t>Фізико-хімічні методи ідентифікації речовин</t>
  </si>
  <si>
    <t>М.А. Турчанін</t>
  </si>
  <si>
    <t>Показники якості харчових продуктів</t>
  </si>
  <si>
    <t>Методи виявлення отруйних речовин в продуктах харчування</t>
  </si>
  <si>
    <t>Методи аналізу харчових продуктів</t>
  </si>
  <si>
    <t>Навчальна практика, ознайомча</t>
  </si>
  <si>
    <t>Навчально-виробнича практика</t>
  </si>
  <si>
    <t>Разом п.1.1</t>
  </si>
  <si>
    <t>Аналіз небезпечних і шкідливих речовин в продуктах харчування</t>
  </si>
  <si>
    <t xml:space="preserve">Теоретичні основи біоорганічної хімії </t>
  </si>
  <si>
    <t>Біологічно активні речовини в продуктах харчування</t>
  </si>
  <si>
    <t>О.Г. Гринь</t>
  </si>
  <si>
    <t>Психологія</t>
  </si>
  <si>
    <t>Психологія шкільного віку</t>
  </si>
  <si>
    <t xml:space="preserve">Педагогіка середньої школи </t>
  </si>
  <si>
    <t>Загальна педагогіка</t>
  </si>
  <si>
    <t>2.1.3</t>
  </si>
  <si>
    <t xml:space="preserve">Методика навчання хімії </t>
  </si>
  <si>
    <t>Викладання хімії у середній школі</t>
  </si>
  <si>
    <t>Кваліфікація:  бакалавр з хімії</t>
  </si>
  <si>
    <t xml:space="preserve">V. План освітнього процесу                               </t>
  </si>
  <si>
    <t>Вступ до освітнього процесу</t>
  </si>
  <si>
    <t>1.4 Атестація</t>
  </si>
  <si>
    <t>Атестація (комплексний кваліфікаційний екзамен зі спеціальності)</t>
  </si>
  <si>
    <t>Дисципліни з інших ОП ДДМА</t>
  </si>
  <si>
    <t>І . ГРАФІК ОСВІТНЬОГО ПРОЦЕСУ</t>
  </si>
  <si>
    <t>Атест.</t>
  </si>
  <si>
    <t>№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</si>
  <si>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                                    IV. АТЕСТАЦІЯ</t>
  </si>
  <si>
    <t>.</t>
  </si>
  <si>
    <t>1.3 та 1.4</t>
  </si>
  <si>
    <t>цикл 1.1</t>
  </si>
  <si>
    <t>цикл 1.2</t>
  </si>
  <si>
    <t>цикл 1.3 та 1.4</t>
  </si>
  <si>
    <t>цикл 2.1</t>
  </si>
  <si>
    <t>цикл 2.2</t>
  </si>
  <si>
    <t>1.1</t>
  </si>
  <si>
    <t>1, 2б д*</t>
  </si>
  <si>
    <t>1.2</t>
  </si>
  <si>
    <t>3, 4б д*</t>
  </si>
  <si>
    <t>1.3</t>
  </si>
  <si>
    <t>Кількість аудиторних годин за семестрами</t>
  </si>
  <si>
    <t>кількість тижнів у семестрі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</si>
  <si>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</si>
  <si>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</si>
  <si>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</si>
  <si>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</si>
  <si>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кваліф. роботи; А – атестація </t>
  </si>
  <si>
    <t>Виконання кваліф. роботи</t>
  </si>
  <si>
    <t>Форма  атестації (екзамен, кваліфікаційна робота)</t>
  </si>
  <si>
    <t>7 год для ХХП-21</t>
  </si>
  <si>
    <t>протокол № 10</t>
  </si>
  <si>
    <t>" 29   " квітня    2021    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</si>
</sst>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 ;\-#,##0\ "/>
    <numFmt numFmtId="176" formatCode="#,##0_-;\-* #,##0_-;\ &quot;&quot;_-;_-@_-"/>
    <numFmt numFmtId="177" formatCode="#,##0;\-* #,##0_-;\ &quot;&quot;_-;_-@_-"/>
    <numFmt numFmtId="178" formatCode="#,##0.0;\-* #,##0.0_-;\ &quot;&quot;_-;_-@_-"/>
    <numFmt numFmtId="179" formatCode="#,##0.0_-;\-* #,##0.0_-;\ &quot;&quot;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9" xfId="54" applyNumberFormat="1" applyFont="1" applyFill="1" applyBorder="1" applyAlignment="1">
      <alignment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176" fontId="32" fillId="0" borderId="11" xfId="54" applyNumberFormat="1" applyFont="1" applyFill="1" applyBorder="1" applyAlignment="1" applyProtection="1">
      <alignment vertical="center"/>
      <protection/>
    </xf>
    <xf numFmtId="176" fontId="32" fillId="0" borderId="11" xfId="54" applyNumberFormat="1" applyFont="1" applyFill="1" applyBorder="1" applyAlignment="1" applyProtection="1">
      <alignment vertical="center"/>
      <protection/>
    </xf>
    <xf numFmtId="176" fontId="33" fillId="0" borderId="11" xfId="54" applyNumberFormat="1" applyFont="1" applyFill="1" applyBorder="1" applyAlignment="1" applyProtection="1">
      <alignment vertical="center"/>
      <protection/>
    </xf>
    <xf numFmtId="173" fontId="32" fillId="0" borderId="11" xfId="54" applyNumberFormat="1" applyFont="1" applyFill="1" applyBorder="1" applyAlignment="1" applyProtection="1">
      <alignment vertical="center"/>
      <protection/>
    </xf>
    <xf numFmtId="173" fontId="6" fillId="0" borderId="0" xfId="54" applyNumberFormat="1" applyFont="1" applyFill="1" applyBorder="1" applyAlignment="1" applyProtection="1">
      <alignment vertical="center"/>
      <protection/>
    </xf>
    <xf numFmtId="173" fontId="6" fillId="0" borderId="0" xfId="54" applyNumberFormat="1" applyFont="1" applyFill="1" applyBorder="1" applyAlignment="1" applyProtection="1">
      <alignment vertical="center"/>
      <protection/>
    </xf>
    <xf numFmtId="173" fontId="33" fillId="0" borderId="11" xfId="54" applyNumberFormat="1" applyFont="1" applyFill="1" applyBorder="1" applyAlignment="1" applyProtection="1">
      <alignment vertical="center"/>
      <protection/>
    </xf>
    <xf numFmtId="173" fontId="30" fillId="0" borderId="0" xfId="54" applyNumberFormat="1" applyFont="1" applyFill="1" applyBorder="1" applyAlignment="1" applyProtection="1">
      <alignment vertical="center"/>
      <protection/>
    </xf>
    <xf numFmtId="174" fontId="33" fillId="0" borderId="11" xfId="54" applyNumberFormat="1" applyFont="1" applyFill="1" applyBorder="1" applyAlignment="1" applyProtection="1">
      <alignment vertical="center"/>
      <protection/>
    </xf>
    <xf numFmtId="174" fontId="30" fillId="0" borderId="0" xfId="54" applyNumberFormat="1" applyFont="1" applyFill="1" applyBorder="1" applyAlignment="1" applyProtection="1">
      <alignment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176" fontId="30" fillId="0" borderId="0" xfId="54" applyNumberFormat="1" applyFont="1" applyFill="1" applyBorder="1" applyAlignment="1" applyProtection="1">
      <alignment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25" xfId="54" applyNumberFormat="1" applyFont="1" applyFill="1" applyBorder="1" applyAlignment="1" applyProtection="1">
      <alignment horizontal="center" vertical="center"/>
      <protection/>
    </xf>
    <xf numFmtId="0" fontId="6" fillId="0" borderId="20" xfId="54" applyNumberFormat="1" applyFont="1" applyFill="1" applyBorder="1" applyAlignment="1" applyProtection="1">
      <alignment horizontal="center" vertical="center"/>
      <protection/>
    </xf>
    <xf numFmtId="1" fontId="6" fillId="0" borderId="29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/>
      <protection/>
    </xf>
    <xf numFmtId="0" fontId="6" fillId="0" borderId="30" xfId="54" applyNumberFormat="1" applyFont="1" applyFill="1" applyBorder="1" applyAlignment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>
      <alignment vertical="center" wrapText="1"/>
      <protection/>
    </xf>
    <xf numFmtId="178" fontId="6" fillId="0" borderId="31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29" xfId="54" applyNumberFormat="1" applyFont="1" applyFill="1" applyBorder="1" applyAlignment="1">
      <alignment horizontal="center" vertical="center" wrapText="1"/>
      <protection/>
    </xf>
    <xf numFmtId="0" fontId="6" fillId="0" borderId="3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179" fontId="6" fillId="0" borderId="0" xfId="54" applyNumberFormat="1" applyFont="1" applyFill="1" applyBorder="1" applyAlignment="1" applyProtection="1">
      <alignment vertical="center"/>
      <protection/>
    </xf>
    <xf numFmtId="176" fontId="26" fillId="0" borderId="0" xfId="54" applyNumberFormat="1" applyFont="1" applyFill="1" applyBorder="1" applyAlignment="1" applyProtection="1">
      <alignment vertical="center"/>
      <protection/>
    </xf>
    <xf numFmtId="174" fontId="27" fillId="0" borderId="32" xfId="54" applyNumberFormat="1" applyFont="1" applyFill="1" applyBorder="1" applyAlignment="1">
      <alignment horizontal="center" vertical="center" wrapText="1"/>
      <protection/>
    </xf>
    <xf numFmtId="1" fontId="27" fillId="0" borderId="32" xfId="54" applyNumberFormat="1" applyFont="1" applyFill="1" applyBorder="1" applyAlignment="1">
      <alignment horizontal="center" vertical="center" wrapText="1"/>
      <protection/>
    </xf>
    <xf numFmtId="49" fontId="26" fillId="0" borderId="1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0" fontId="26" fillId="0" borderId="15" xfId="54" applyFont="1" applyFill="1" applyBorder="1" applyAlignment="1">
      <alignment horizontal="center" vertical="center" wrapText="1"/>
      <protection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>
      <alignment horizontal="center" vertical="center"/>
      <protection/>
    </xf>
    <xf numFmtId="49" fontId="6" fillId="0" borderId="12" xfId="54" applyNumberFormat="1" applyFont="1" applyFill="1" applyBorder="1" applyAlignment="1">
      <alignment horizontal="center" vertical="center"/>
      <protection/>
    </xf>
    <xf numFmtId="1" fontId="26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0" fontId="26" fillId="0" borderId="34" xfId="54" applyFont="1" applyFill="1" applyBorder="1" applyAlignment="1">
      <alignment horizontal="center" vertical="center" wrapText="1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173" fontId="26" fillId="0" borderId="35" xfId="0" applyNumberFormat="1" applyFont="1" applyFill="1" applyBorder="1" applyAlignment="1" applyProtection="1">
      <alignment horizontal="center" vertical="center"/>
      <protection/>
    </xf>
    <xf numFmtId="49" fontId="26" fillId="0" borderId="36" xfId="0" applyNumberFormat="1" applyFont="1" applyFill="1" applyBorder="1" applyAlignment="1">
      <alignment horizontal="left" vertical="center" wrapText="1"/>
    </xf>
    <xf numFmtId="49" fontId="6" fillId="0" borderId="37" xfId="54" applyNumberFormat="1" applyFont="1" applyFill="1" applyBorder="1" applyAlignment="1">
      <alignment vertical="center" wrapText="1"/>
      <protection/>
    </xf>
    <xf numFmtId="49" fontId="2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77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1" fontId="6" fillId="0" borderId="39" xfId="54" applyNumberFormat="1" applyFont="1" applyFill="1" applyBorder="1" applyAlignment="1">
      <alignment horizontal="center" vertical="center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Fill="1" applyBorder="1" applyAlignment="1">
      <alignment horizontal="center" vertical="center" wrapText="1"/>
    </xf>
    <xf numFmtId="0" fontId="6" fillId="0" borderId="17" xfId="54" applyFont="1" applyFill="1" applyBorder="1" applyAlignment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right" vertical="center"/>
      <protection/>
    </xf>
    <xf numFmtId="0" fontId="26" fillId="0" borderId="36" xfId="0" applyNumberFormat="1" applyFont="1" applyFill="1" applyBorder="1" applyAlignment="1">
      <alignment horizontal="center" vertical="center" wrapText="1"/>
    </xf>
    <xf numFmtId="0" fontId="6" fillId="0" borderId="36" xfId="54" applyFont="1" applyFill="1" applyBorder="1" applyAlignment="1">
      <alignment horizontal="center" vertical="center" wrapText="1"/>
      <protection/>
    </xf>
    <xf numFmtId="0" fontId="26" fillId="0" borderId="36" xfId="54" applyFont="1" applyFill="1" applyBorder="1" applyAlignment="1">
      <alignment horizontal="center" vertical="center" wrapText="1"/>
      <protection/>
    </xf>
    <xf numFmtId="0" fontId="6" fillId="0" borderId="37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1" fontId="27" fillId="0" borderId="40" xfId="54" applyNumberFormat="1" applyFont="1" applyFill="1" applyBorder="1" applyAlignment="1">
      <alignment horizontal="center" vertical="center" wrapText="1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44" xfId="54" applyNumberFormat="1" applyFont="1" applyFill="1" applyBorder="1" applyAlignment="1" applyProtection="1">
      <alignment horizontal="center" vertical="center"/>
      <protection/>
    </xf>
    <xf numFmtId="0" fontId="6" fillId="0" borderId="45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47" xfId="54" applyNumberFormat="1" applyFont="1" applyFill="1" applyBorder="1" applyAlignment="1" applyProtection="1">
      <alignment horizontal="center" vertical="center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49" fontId="26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6" fillId="0" borderId="0" xfId="54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6" fontId="30" fillId="0" borderId="0" xfId="54" applyNumberFormat="1" applyFont="1" applyFill="1" applyBorder="1" applyAlignment="1" applyProtection="1">
      <alignment horizontal="center" vertical="center" wrapText="1"/>
      <protection/>
    </xf>
    <xf numFmtId="0" fontId="30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center" vertical="center" wrapText="1"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174" fontId="26" fillId="0" borderId="16" xfId="0" applyNumberFormat="1" applyFont="1" applyFill="1" applyBorder="1" applyAlignment="1" applyProtection="1">
      <alignment horizontal="center" vertical="center"/>
      <protection/>
    </xf>
    <xf numFmtId="174" fontId="2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1" fontId="6" fillId="0" borderId="54" xfId="54" applyNumberFormat="1" applyFont="1" applyFill="1" applyBorder="1" applyAlignment="1">
      <alignment horizontal="center" vertical="center"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 wrapText="1"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174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172" fontId="26" fillId="0" borderId="15" xfId="0" applyNumberFormat="1" applyFont="1" applyFill="1" applyBorder="1" applyAlignment="1" applyProtection="1">
      <alignment horizontal="center" vertical="center" wrapText="1"/>
      <protection/>
    </xf>
    <xf numFmtId="172" fontId="2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54" applyNumberFormat="1" applyFont="1" applyFill="1" applyBorder="1" applyAlignment="1">
      <alignment horizontal="center" vertical="center"/>
      <protection/>
    </xf>
    <xf numFmtId="172" fontId="26" fillId="0" borderId="28" xfId="0" applyNumberFormat="1" applyFont="1" applyFill="1" applyBorder="1" applyAlignment="1" applyProtection="1">
      <alignment horizontal="center" vertical="center" wrapText="1"/>
      <protection/>
    </xf>
    <xf numFmtId="49" fontId="26" fillId="0" borderId="36" xfId="54" applyNumberFormat="1" applyFont="1" applyFill="1" applyBorder="1" applyAlignment="1">
      <alignment horizontal="left" vertical="center" wrapText="1"/>
      <protection/>
    </xf>
    <xf numFmtId="49" fontId="6" fillId="0" borderId="37" xfId="54" applyNumberFormat="1" applyFont="1" applyFill="1" applyBorder="1" applyAlignment="1">
      <alignment horizontal="left" vertical="center" wrapText="1"/>
      <protection/>
    </xf>
    <xf numFmtId="49" fontId="6" fillId="0" borderId="56" xfId="54" applyNumberFormat="1" applyFont="1" applyFill="1" applyBorder="1" applyAlignment="1">
      <alignment horizontal="left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174" fontId="26" fillId="0" borderId="36" xfId="0" applyNumberFormat="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Fill="1" applyBorder="1" applyAlignment="1" applyProtection="1">
      <alignment horizontal="center" vertical="center"/>
      <protection/>
    </xf>
    <xf numFmtId="174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174" fontId="2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32" fillId="0" borderId="11" xfId="54" applyNumberFormat="1" applyFont="1" applyFill="1" applyBorder="1" applyAlignment="1" applyProtection="1">
      <alignment horizontal="center" vertical="center"/>
      <protection/>
    </xf>
    <xf numFmtId="49" fontId="26" fillId="0" borderId="33" xfId="0" applyNumberFormat="1" applyFont="1" applyFill="1" applyBorder="1" applyAlignment="1" applyProtection="1">
      <alignment horizontal="center" vertical="center"/>
      <protection/>
    </xf>
    <xf numFmtId="49" fontId="26" fillId="0" borderId="35" xfId="54" applyNumberFormat="1" applyFont="1" applyFill="1" applyBorder="1" applyAlignment="1">
      <alignment vertical="center" wrapText="1"/>
      <protection/>
    </xf>
    <xf numFmtId="49" fontId="26" fillId="0" borderId="16" xfId="54" applyNumberFormat="1" applyFont="1" applyFill="1" applyBorder="1" applyAlignment="1">
      <alignment horizontal="center" vertical="center" wrapText="1"/>
      <protection/>
    </xf>
    <xf numFmtId="49" fontId="26" fillId="0" borderId="53" xfId="54" applyNumberFormat="1" applyFont="1" applyFill="1" applyBorder="1" applyAlignment="1">
      <alignment horizontal="center" vertical="center" wrapText="1"/>
      <protection/>
    </xf>
    <xf numFmtId="176" fontId="26" fillId="0" borderId="15" xfId="54" applyNumberFormat="1" applyFont="1" applyFill="1" applyBorder="1" applyAlignment="1" applyProtection="1">
      <alignment horizontal="center" vertical="center" wrapText="1"/>
      <protection/>
    </xf>
    <xf numFmtId="174" fontId="26" fillId="0" borderId="59" xfId="54" applyNumberFormat="1" applyFont="1" applyFill="1" applyBorder="1" applyAlignment="1" applyProtection="1">
      <alignment horizontal="center" vertical="center"/>
      <protection/>
    </xf>
    <xf numFmtId="1" fontId="26" fillId="0" borderId="33" xfId="54" applyNumberFormat="1" applyFont="1" applyFill="1" applyBorder="1" applyAlignment="1" applyProtection="1">
      <alignment horizontal="center" vertical="center"/>
      <protection/>
    </xf>
    <xf numFmtId="1" fontId="26" fillId="0" borderId="17" xfId="54" applyNumberFormat="1" applyFont="1" applyFill="1" applyBorder="1" applyAlignment="1" applyProtection="1">
      <alignment horizontal="center" vertical="center"/>
      <protection/>
    </xf>
    <xf numFmtId="1" fontId="26" fillId="0" borderId="16" xfId="54" applyNumberFormat="1" applyFont="1" applyFill="1" applyBorder="1" applyAlignment="1" applyProtection="1">
      <alignment horizontal="center" vertical="center"/>
      <protection/>
    </xf>
    <xf numFmtId="1" fontId="2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31" xfId="54" applyNumberFormat="1" applyFont="1" applyFill="1" applyBorder="1" applyAlignment="1">
      <alignment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6" fillId="0" borderId="11" xfId="54" applyNumberFormat="1" applyFont="1" applyFill="1" applyBorder="1" applyAlignment="1">
      <alignment horizontal="center" vertical="center" wrapText="1"/>
      <protection/>
    </xf>
    <xf numFmtId="0" fontId="26" fillId="0" borderId="30" xfId="54" applyNumberFormat="1" applyFont="1" applyFill="1" applyBorder="1" applyAlignment="1">
      <alignment horizontal="center" vertical="center" wrapText="1"/>
      <protection/>
    </xf>
    <xf numFmtId="176" fontId="26" fillId="0" borderId="12" xfId="54" applyNumberFormat="1" applyFont="1" applyFill="1" applyBorder="1" applyAlignment="1" applyProtection="1">
      <alignment horizontal="center" vertical="center" wrapText="1"/>
      <protection/>
    </xf>
    <xf numFmtId="174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49" fontId="26" fillId="0" borderId="30" xfId="54" applyNumberFormat="1" applyFont="1" applyFill="1" applyBorder="1" applyAlignment="1">
      <alignment horizontal="center" vertical="center" wrapText="1"/>
      <protection/>
    </xf>
    <xf numFmtId="176" fontId="6" fillId="0" borderId="10" xfId="54" applyNumberFormat="1" applyFont="1" applyFill="1" applyBorder="1" applyAlignment="1" applyProtection="1">
      <alignment vertical="center"/>
      <protection/>
    </xf>
    <xf numFmtId="176" fontId="6" fillId="0" borderId="12" xfId="54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 applyProtection="1">
      <alignment horizontal="center" vertical="center" wrapText="1"/>
      <protection/>
    </xf>
    <xf numFmtId="17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 applyProtection="1">
      <alignment horizontal="center" vertical="center"/>
      <protection/>
    </xf>
    <xf numFmtId="49" fontId="26" fillId="0" borderId="31" xfId="54" applyNumberFormat="1" applyFont="1" applyFill="1" applyBorder="1" applyAlignment="1">
      <alignment horizontal="left" vertical="center" wrapText="1"/>
      <protection/>
    </xf>
    <xf numFmtId="176" fontId="26" fillId="0" borderId="12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0" fontId="26" fillId="0" borderId="39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176" fontId="6" fillId="0" borderId="12" xfId="54" applyNumberFormat="1" applyFont="1" applyFill="1" applyBorder="1" applyAlignment="1" applyProtection="1">
      <alignment horizontal="center" vertical="center"/>
      <protection/>
    </xf>
    <xf numFmtId="0" fontId="26" fillId="0" borderId="30" xfId="54" applyFont="1" applyFill="1" applyBorder="1" applyAlignment="1">
      <alignment horizontal="center" vertical="center" wrapText="1"/>
      <protection/>
    </xf>
    <xf numFmtId="177" fontId="29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176" fontId="6" fillId="0" borderId="12" xfId="54" applyNumberFormat="1" applyFont="1" applyFill="1" applyBorder="1" applyAlignment="1" applyProtection="1">
      <alignment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31" xfId="54" applyNumberFormat="1" applyFont="1" applyFill="1" applyBorder="1" applyAlignment="1">
      <alignment horizontal="left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77" fontId="28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>
      <alignment horizontal="center" vertical="center" wrapText="1"/>
    </xf>
    <xf numFmtId="49" fontId="26" fillId="0" borderId="61" xfId="0" applyNumberFormat="1" applyFont="1" applyFill="1" applyBorder="1" applyAlignment="1" applyProtection="1">
      <alignment horizontal="center" vertical="center"/>
      <protection/>
    </xf>
    <xf numFmtId="49" fontId="26" fillId="0" borderId="31" xfId="54" applyNumberFormat="1" applyFont="1" applyFill="1" applyBorder="1" applyAlignment="1">
      <alignment vertical="center" wrapText="1"/>
      <protection/>
    </xf>
    <xf numFmtId="176" fontId="26" fillId="0" borderId="10" xfId="54" applyNumberFormat="1" applyFont="1" applyFill="1" applyBorder="1" applyAlignment="1" applyProtection="1">
      <alignment horizontal="center" vertical="center"/>
      <protection/>
    </xf>
    <xf numFmtId="178" fontId="26" fillId="0" borderId="62" xfId="54" applyNumberFormat="1" applyFont="1" applyFill="1" applyBorder="1" applyAlignment="1" applyProtection="1">
      <alignment horizontal="center" vertical="center"/>
      <protection/>
    </xf>
    <xf numFmtId="49" fontId="26" fillId="0" borderId="57" xfId="54" applyNumberFormat="1" applyFont="1" applyFill="1" applyBorder="1" applyAlignment="1">
      <alignment vertical="center" wrapText="1"/>
      <protection/>
    </xf>
    <xf numFmtId="176" fontId="26" fillId="0" borderId="13" xfId="54" applyNumberFormat="1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26" fillId="0" borderId="28" xfId="54" applyFont="1" applyFill="1" applyBorder="1" applyAlignment="1">
      <alignment horizontal="center" vertical="center" wrapText="1"/>
      <protection/>
    </xf>
    <xf numFmtId="178" fontId="26" fillId="0" borderId="63" xfId="54" applyNumberFormat="1" applyFont="1" applyFill="1" applyBorder="1" applyAlignment="1" applyProtection="1">
      <alignment horizontal="center" vertical="center"/>
      <protection/>
    </xf>
    <xf numFmtId="0" fontId="26" fillId="0" borderId="64" xfId="54" applyFont="1" applyFill="1" applyBorder="1" applyAlignment="1">
      <alignment horizontal="center" vertical="center" wrapText="1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6" fillId="0" borderId="66" xfId="54" applyFont="1" applyFill="1" applyBorder="1" applyAlignment="1">
      <alignment horizontal="center" vertical="center" wrapText="1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0" fontId="6" fillId="0" borderId="68" xfId="54" applyFont="1" applyFill="1" applyBorder="1" applyAlignment="1">
      <alignment horizontal="center" vertical="center" wrapText="1"/>
      <protection/>
    </xf>
    <xf numFmtId="173" fontId="6" fillId="0" borderId="69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49" fontId="26" fillId="0" borderId="19" xfId="54" applyNumberFormat="1" applyFont="1" applyFill="1" applyBorder="1" applyAlignment="1">
      <alignment horizontal="left" vertical="center" wrapText="1"/>
      <protection/>
    </xf>
    <xf numFmtId="177" fontId="26" fillId="0" borderId="37" xfId="54" applyNumberFormat="1" applyFont="1" applyFill="1" applyBorder="1" applyAlignment="1" applyProtection="1">
      <alignment horizontal="center" vertical="center"/>
      <protection/>
    </xf>
    <xf numFmtId="177" fontId="26" fillId="0" borderId="10" xfId="54" applyNumberFormat="1" applyFont="1" applyFill="1" applyBorder="1" applyAlignment="1" applyProtection="1">
      <alignment horizontal="center" vertical="center"/>
      <protection/>
    </xf>
    <xf numFmtId="177" fontId="26" fillId="0" borderId="11" xfId="54" applyNumberFormat="1" applyFont="1" applyFill="1" applyBorder="1" applyAlignment="1" applyProtection="1">
      <alignment horizontal="center" vertical="center"/>
      <protection/>
    </xf>
    <xf numFmtId="177" fontId="2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62" xfId="54" applyNumberFormat="1" applyFont="1" applyFill="1" applyBorder="1" applyAlignment="1" applyProtection="1">
      <alignment horizontal="center" vertical="center"/>
      <protection/>
    </xf>
    <xf numFmtId="49" fontId="6" fillId="0" borderId="12" xfId="54" applyNumberFormat="1" applyFont="1" applyFill="1" applyBorder="1" applyAlignment="1">
      <alignment vertical="center" wrapText="1"/>
      <protection/>
    </xf>
    <xf numFmtId="177" fontId="26" fillId="0" borderId="19" xfId="54" applyNumberFormat="1" applyFont="1" applyFill="1" applyBorder="1" applyAlignment="1" applyProtection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37" xfId="54" applyNumberFormat="1" applyFont="1" applyFill="1" applyBorder="1" applyAlignment="1">
      <alignment horizontal="center" vertical="center" wrapText="1"/>
      <protection/>
    </xf>
    <xf numFmtId="49" fontId="26" fillId="0" borderId="70" xfId="0" applyNumberFormat="1" applyFont="1" applyFill="1" applyBorder="1" applyAlignment="1" applyProtection="1">
      <alignment horizontal="center" vertical="center"/>
      <protection/>
    </xf>
    <xf numFmtId="49" fontId="26" fillId="0" borderId="19" xfId="54" applyNumberFormat="1" applyFont="1" applyFill="1" applyBorder="1" applyAlignment="1">
      <alignment vertical="center" wrapText="1"/>
      <protection/>
    </xf>
    <xf numFmtId="174" fontId="26" fillId="0" borderId="32" xfId="54" applyNumberFormat="1" applyFont="1" applyFill="1" applyBorder="1" applyAlignment="1">
      <alignment horizontal="center" vertical="center" wrapText="1"/>
      <protection/>
    </xf>
    <xf numFmtId="1" fontId="26" fillId="0" borderId="32" xfId="54" applyNumberFormat="1" applyFont="1" applyFill="1" applyBorder="1" applyAlignment="1">
      <alignment horizontal="center" vertical="center" wrapText="1"/>
      <protection/>
    </xf>
    <xf numFmtId="1" fontId="26" fillId="0" borderId="40" xfId="54" applyNumberFormat="1" applyFont="1" applyFill="1" applyBorder="1" applyAlignment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left" vertical="center"/>
      <protection/>
    </xf>
    <xf numFmtId="177" fontId="28" fillId="0" borderId="15" xfId="0" applyNumberFormat="1" applyFont="1" applyFill="1" applyBorder="1" applyAlignment="1" applyProtection="1">
      <alignment horizontal="center" vertical="center"/>
      <protection/>
    </xf>
    <xf numFmtId="1" fontId="26" fillId="0" borderId="33" xfId="0" applyNumberFormat="1" applyFont="1" applyFill="1" applyBorder="1" applyAlignment="1">
      <alignment horizontal="center" vertical="center" wrapText="1"/>
    </xf>
    <xf numFmtId="0" fontId="26" fillId="0" borderId="16" xfId="54" applyFont="1" applyFill="1" applyBorder="1" applyAlignment="1">
      <alignment horizontal="center" vertical="center" wrapText="1"/>
      <protection/>
    </xf>
    <xf numFmtId="174" fontId="26" fillId="0" borderId="71" xfId="54" applyNumberFormat="1" applyFont="1" applyFill="1" applyBorder="1" applyAlignment="1" applyProtection="1">
      <alignment horizontal="center" vertical="center"/>
      <protection/>
    </xf>
    <xf numFmtId="1" fontId="26" fillId="0" borderId="72" xfId="54" applyNumberFormat="1" applyFont="1" applyFill="1" applyBorder="1" applyAlignment="1" applyProtection="1">
      <alignment horizontal="center" vertical="center"/>
      <protection/>
    </xf>
    <xf numFmtId="1" fontId="26" fillId="0" borderId="73" xfId="54" applyNumberFormat="1" applyFont="1" applyFill="1" applyBorder="1" applyAlignment="1" applyProtection="1">
      <alignment horizontal="center" vertical="center"/>
      <protection/>
    </xf>
    <xf numFmtId="174" fontId="26" fillId="0" borderId="74" xfId="54" applyNumberFormat="1" applyFont="1" applyFill="1" applyBorder="1" applyAlignment="1" applyProtection="1">
      <alignment horizontal="center" vertical="center"/>
      <protection/>
    </xf>
    <xf numFmtId="174" fontId="26" fillId="0" borderId="72" xfId="54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28" fillId="0" borderId="25" xfId="0" applyNumberFormat="1" applyFont="1" applyFill="1" applyBorder="1" applyAlignment="1" applyProtection="1">
      <alignment horizontal="center" vertical="center"/>
      <protection/>
    </xf>
    <xf numFmtId="174" fontId="26" fillId="0" borderId="22" xfId="0" applyNumberFormat="1" applyFont="1" applyFill="1" applyBorder="1" applyAlignment="1" applyProtection="1">
      <alignment horizontal="center" vertical="center"/>
      <protection/>
    </xf>
    <xf numFmtId="1" fontId="26" fillId="0" borderId="39" xfId="0" applyNumberFormat="1" applyFont="1" applyFill="1" applyBorder="1" applyAlignment="1">
      <alignment horizontal="center" vertical="center" wrapText="1"/>
    </xf>
    <xf numFmtId="174" fontId="26" fillId="0" borderId="26" xfId="54" applyNumberFormat="1" applyFont="1" applyFill="1" applyBorder="1" applyAlignment="1" applyProtection="1">
      <alignment horizontal="center" vertical="center"/>
      <protection/>
    </xf>
    <xf numFmtId="174" fontId="26" fillId="0" borderId="21" xfId="54" applyNumberFormat="1" applyFont="1" applyFill="1" applyBorder="1" applyAlignment="1" applyProtection="1">
      <alignment horizontal="center" vertical="center"/>
      <protection/>
    </xf>
    <xf numFmtId="1" fontId="26" fillId="0" borderId="25" xfId="54" applyNumberFormat="1" applyFont="1" applyFill="1" applyBorder="1" applyAlignment="1" applyProtection="1">
      <alignment horizontal="center" vertical="center"/>
      <protection/>
    </xf>
    <xf numFmtId="174" fontId="26" fillId="0" borderId="20" xfId="54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177" fontId="28" fillId="0" borderId="12" xfId="0" applyNumberFormat="1" applyFont="1" applyFill="1" applyBorder="1" applyAlignment="1" applyProtection="1">
      <alignment horizontal="center" vertical="center"/>
      <protection/>
    </xf>
    <xf numFmtId="174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70" xfId="0" applyNumberFormat="1" applyFont="1" applyFill="1" applyBorder="1" applyAlignment="1" applyProtection="1">
      <alignment horizontal="left" vertical="center"/>
      <protection/>
    </xf>
    <xf numFmtId="0" fontId="6" fillId="0" borderId="6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77" fontId="28" fillId="0" borderId="67" xfId="0" applyNumberFormat="1" applyFont="1" applyFill="1" applyBorder="1" applyAlignment="1" applyProtection="1">
      <alignment horizontal="center" vertical="center"/>
      <protection/>
    </xf>
    <xf numFmtId="174" fontId="26" fillId="0" borderId="57" xfId="0" applyNumberFormat="1" applyFont="1" applyFill="1" applyBorder="1" applyAlignment="1" applyProtection="1">
      <alignment horizontal="center" vertical="center"/>
      <protection/>
    </xf>
    <xf numFmtId="1" fontId="26" fillId="0" borderId="64" xfId="0" applyNumberFormat="1" applyFont="1" applyFill="1" applyBorder="1" applyAlignment="1" applyProtection="1">
      <alignment horizontal="center" vertical="center"/>
      <protection/>
    </xf>
    <xf numFmtId="174" fontId="26" fillId="0" borderId="29" xfId="54" applyNumberFormat="1" applyFont="1" applyFill="1" applyBorder="1" applyAlignment="1" applyProtection="1">
      <alignment horizontal="center" vertical="center"/>
      <protection/>
    </xf>
    <xf numFmtId="174" fontId="26" fillId="0" borderId="37" xfId="54" applyNumberFormat="1" applyFont="1" applyFill="1" applyBorder="1" applyAlignment="1" applyProtection="1">
      <alignment horizontal="center" vertical="center"/>
      <protection/>
    </xf>
    <xf numFmtId="1" fontId="26" fillId="0" borderId="12" xfId="54" applyNumberFormat="1" applyFont="1" applyFill="1" applyBorder="1" applyAlignment="1" applyProtection="1">
      <alignment horizontal="center" vertical="center"/>
      <protection/>
    </xf>
    <xf numFmtId="174" fontId="26" fillId="0" borderId="10" xfId="54" applyNumberFormat="1" applyFont="1" applyFill="1" applyBorder="1" applyAlignment="1" applyProtection="1">
      <alignment horizontal="center" vertical="center"/>
      <protection/>
    </xf>
    <xf numFmtId="174" fontId="26" fillId="0" borderId="0" xfId="54" applyNumberFormat="1" applyFont="1" applyFill="1" applyBorder="1" applyAlignment="1" applyProtection="1">
      <alignment horizontal="center" vertical="center"/>
      <protection/>
    </xf>
    <xf numFmtId="1" fontId="26" fillId="0" borderId="76" xfId="0" applyNumberFormat="1" applyFont="1" applyFill="1" applyBorder="1" applyAlignment="1" applyProtection="1">
      <alignment horizontal="center" vertical="center"/>
      <protection/>
    </xf>
    <xf numFmtId="49" fontId="26" fillId="0" borderId="57" xfId="0" applyNumberFormat="1" applyFont="1" applyFill="1" applyBorder="1" applyAlignment="1" applyProtection="1">
      <alignment horizontal="center" vertical="center"/>
      <protection/>
    </xf>
    <xf numFmtId="177" fontId="26" fillId="0" borderId="56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55" xfId="0" applyNumberFormat="1" applyFont="1" applyFill="1" applyBorder="1" applyAlignment="1" applyProtection="1">
      <alignment horizontal="center" vertical="center"/>
      <protection/>
    </xf>
    <xf numFmtId="174" fontId="26" fillId="0" borderId="64" xfId="0" applyNumberFormat="1" applyFont="1" applyFill="1" applyBorder="1" applyAlignment="1" applyProtection="1">
      <alignment horizontal="center" vertical="center"/>
      <protection/>
    </xf>
    <xf numFmtId="177" fontId="26" fillId="0" borderId="64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top" wrapText="1"/>
    </xf>
    <xf numFmtId="177" fontId="26" fillId="0" borderId="28" xfId="54" applyNumberFormat="1" applyFont="1" applyFill="1" applyBorder="1" applyAlignment="1">
      <alignment horizontal="center" vertical="center" wrapText="1"/>
      <protection/>
    </xf>
    <xf numFmtId="0" fontId="26" fillId="0" borderId="54" xfId="0" applyFont="1" applyFill="1" applyBorder="1" applyAlignment="1">
      <alignment horizontal="left" vertical="top" wrapText="1"/>
    </xf>
    <xf numFmtId="0" fontId="26" fillId="0" borderId="56" xfId="0" applyFont="1" applyFill="1" applyBorder="1" applyAlignment="1">
      <alignment horizontal="left" vertical="top" wrapText="1"/>
    </xf>
    <xf numFmtId="0" fontId="26" fillId="0" borderId="55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174" fontId="26" fillId="0" borderId="77" xfId="0" applyNumberFormat="1" applyFont="1" applyFill="1" applyBorder="1" applyAlignment="1" applyProtection="1">
      <alignment horizontal="center" vertical="center"/>
      <protection/>
    </xf>
    <xf numFmtId="1" fontId="26" fillId="0" borderId="77" xfId="0" applyNumberFormat="1" applyFont="1" applyFill="1" applyBorder="1" applyAlignment="1" applyProtection="1">
      <alignment horizontal="center" vertical="center"/>
      <protection/>
    </xf>
    <xf numFmtId="1" fontId="26" fillId="0" borderId="78" xfId="0" applyNumberFormat="1" applyFont="1" applyFill="1" applyBorder="1" applyAlignment="1" applyProtection="1">
      <alignment horizontal="center" vertical="center"/>
      <protection/>
    </xf>
    <xf numFmtId="174" fontId="26" fillId="0" borderId="76" xfId="54" applyNumberFormat="1" applyFont="1" applyFill="1" applyBorder="1" applyAlignment="1">
      <alignment horizontal="center" vertical="center" wrapText="1"/>
      <protection/>
    </xf>
    <xf numFmtId="1" fontId="26" fillId="0" borderId="76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0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175" fontId="6" fillId="0" borderId="49" xfId="54" applyNumberFormat="1" applyFont="1" applyFill="1" applyBorder="1" applyAlignment="1" applyProtection="1">
      <alignment horizontal="center" vertical="center"/>
      <protection/>
    </xf>
    <xf numFmtId="177" fontId="6" fillId="0" borderId="50" xfId="54" applyNumberFormat="1" applyFont="1" applyFill="1" applyBorder="1" applyAlignment="1" applyProtection="1">
      <alignment horizontal="center" vertical="center"/>
      <protection/>
    </xf>
    <xf numFmtId="177" fontId="6" fillId="0" borderId="52" xfId="54" applyNumberFormat="1" applyFont="1" applyFill="1" applyBorder="1" applyAlignment="1" applyProtection="1">
      <alignment horizontal="center" vertical="center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0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49" fontId="6" fillId="0" borderId="22" xfId="54" applyNumberFormat="1" applyFont="1" applyFill="1" applyBorder="1" applyAlignment="1">
      <alignment vertical="center" wrapText="1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75" fontId="6" fillId="0" borderId="66" xfId="54" applyNumberFormat="1" applyFont="1" applyFill="1" applyBorder="1" applyAlignment="1" applyProtection="1">
      <alignment horizontal="center" vertical="center"/>
      <protection/>
    </xf>
    <xf numFmtId="177" fontId="6" fillId="0" borderId="68" xfId="54" applyNumberFormat="1" applyFont="1" applyFill="1" applyBorder="1" applyAlignment="1" applyProtection="1">
      <alignment horizontal="center" vertical="center"/>
      <protection/>
    </xf>
    <xf numFmtId="177" fontId="6" fillId="0" borderId="75" xfId="54" applyNumberFormat="1" applyFont="1" applyFill="1" applyBorder="1" applyAlignment="1" applyProtection="1">
      <alignment horizontal="center" vertical="center"/>
      <protection/>
    </xf>
    <xf numFmtId="177" fontId="6" fillId="0" borderId="67" xfId="54" applyNumberFormat="1" applyFont="1" applyFill="1" applyBorder="1" applyAlignment="1" applyProtection="1">
      <alignment horizontal="center" vertical="center"/>
      <protection/>
    </xf>
    <xf numFmtId="0" fontId="6" fillId="0" borderId="65" xfId="54" applyNumberFormat="1" applyFont="1" applyFill="1" applyBorder="1" applyAlignment="1" applyProtection="1">
      <alignment horizontal="center" vertical="center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0" fontId="6" fillId="0" borderId="67" xfId="54" applyNumberFormat="1" applyFont="1" applyFill="1" applyBorder="1" applyAlignment="1" applyProtection="1">
      <alignment horizontal="center" vertical="center"/>
      <protection/>
    </xf>
    <xf numFmtId="175" fontId="6" fillId="0" borderId="37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21" xfId="54" applyNumberFormat="1" applyFont="1" applyFill="1" applyBorder="1" applyAlignment="1" applyProtection="1">
      <alignment horizontal="center" vertical="center"/>
      <protection/>
    </xf>
    <xf numFmtId="177" fontId="6" fillId="0" borderId="20" xfId="54" applyNumberFormat="1" applyFont="1" applyFill="1" applyBorder="1" applyAlignment="1" applyProtection="1">
      <alignment horizontal="center" vertical="center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25" xfId="54" applyNumberFormat="1" applyFont="1" applyFill="1" applyBorder="1" applyAlignment="1" applyProtection="1">
      <alignment horizontal="center" vertical="center"/>
      <protection/>
    </xf>
    <xf numFmtId="49" fontId="6" fillId="0" borderId="81" xfId="54" applyNumberFormat="1" applyFont="1" applyFill="1" applyBorder="1" applyAlignment="1" applyProtection="1">
      <alignment horizontal="center" vertical="center"/>
      <protection/>
    </xf>
    <xf numFmtId="0" fontId="6" fillId="0" borderId="82" xfId="54" applyNumberFormat="1" applyFont="1" applyFill="1" applyBorder="1" applyAlignment="1" applyProtection="1">
      <alignment horizontal="center" vertical="center"/>
      <protection/>
    </xf>
    <xf numFmtId="49" fontId="6" fillId="0" borderId="57" xfId="54" applyNumberFormat="1" applyFont="1" applyFill="1" applyBorder="1" applyAlignment="1">
      <alignment vertical="center" wrapText="1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1" fontId="26" fillId="0" borderId="42" xfId="54" applyNumberFormat="1" applyFont="1" applyFill="1" applyBorder="1" applyAlignment="1">
      <alignment horizontal="center" vertical="center" wrapText="1"/>
      <protection/>
    </xf>
    <xf numFmtId="1" fontId="26" fillId="0" borderId="48" xfId="54" applyNumberFormat="1" applyFont="1" applyFill="1" applyBorder="1" applyAlignment="1">
      <alignment horizontal="center" vertical="center" wrapText="1"/>
      <protection/>
    </xf>
    <xf numFmtId="49" fontId="6" fillId="0" borderId="19" xfId="0" applyNumberFormat="1" applyFont="1" applyFill="1" applyBorder="1" applyAlignment="1">
      <alignment vertical="center" wrapText="1"/>
    </xf>
    <xf numFmtId="49" fontId="6" fillId="0" borderId="69" xfId="0" applyNumberFormat="1" applyFont="1" applyFill="1" applyBorder="1" applyAlignment="1">
      <alignment vertical="center" wrapText="1"/>
    </xf>
    <xf numFmtId="174" fontId="26" fillId="0" borderId="32" xfId="54" applyNumberFormat="1" applyFont="1" applyFill="1" applyBorder="1" applyAlignment="1" applyProtection="1">
      <alignment horizontal="center" vertical="center"/>
      <protection/>
    </xf>
    <xf numFmtId="1" fontId="26" fillId="0" borderId="32" xfId="54" applyNumberFormat="1" applyFont="1" applyFill="1" applyBorder="1" applyAlignment="1" applyProtection="1">
      <alignment horizontal="center" vertical="center"/>
      <protection/>
    </xf>
    <xf numFmtId="174" fontId="70" fillId="0" borderId="78" xfId="54" applyNumberFormat="1" applyFont="1" applyFill="1" applyBorder="1" applyAlignment="1" applyProtection="1">
      <alignment horizontal="center" vertical="center"/>
      <protection/>
    </xf>
    <xf numFmtId="1" fontId="26" fillId="0" borderId="83" xfId="54" applyNumberFormat="1" applyFont="1" applyFill="1" applyBorder="1" applyAlignment="1">
      <alignment horizontal="center" vertical="center" wrapText="1"/>
      <protection/>
    </xf>
    <xf numFmtId="0" fontId="26" fillId="0" borderId="83" xfId="0" applyFont="1" applyFill="1" applyBorder="1" applyAlignment="1">
      <alignment horizontal="center" vertical="center" wrapText="1"/>
    </xf>
    <xf numFmtId="1" fontId="26" fillId="0" borderId="84" xfId="54" applyNumberFormat="1" applyFont="1" applyFill="1" applyBorder="1" applyAlignment="1">
      <alignment horizontal="center" vertical="center" wrapText="1"/>
      <protection/>
    </xf>
    <xf numFmtId="0" fontId="26" fillId="0" borderId="8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176" fontId="6" fillId="0" borderId="0" xfId="54" applyNumberFormat="1" applyFont="1" applyFill="1" applyBorder="1" applyAlignment="1" applyProtection="1">
      <alignment horizontal="right" vertical="center"/>
      <protection/>
    </xf>
    <xf numFmtId="174" fontId="6" fillId="0" borderId="0" xfId="54" applyNumberFormat="1" applyFont="1" applyFill="1" applyBorder="1" applyAlignment="1" applyProtection="1">
      <alignment horizontal="center" vertical="center"/>
      <protection/>
    </xf>
    <xf numFmtId="178" fontId="6" fillId="0" borderId="0" xfId="54" applyNumberFormat="1" applyFont="1" applyFill="1" applyBorder="1" applyAlignment="1" applyProtection="1">
      <alignment horizontal="center" vertical="center"/>
      <protection/>
    </xf>
    <xf numFmtId="49" fontId="27" fillId="0" borderId="36" xfId="0" applyNumberFormat="1" applyFont="1" applyFill="1" applyBorder="1" applyAlignment="1">
      <alignment vertical="center" wrapText="1"/>
    </xf>
    <xf numFmtId="176" fontId="26" fillId="0" borderId="15" xfId="0" applyNumberFormat="1" applyFont="1" applyFill="1" applyBorder="1" applyAlignment="1" applyProtection="1">
      <alignment horizontal="center" vertical="center" wrapText="1"/>
      <protection/>
    </xf>
    <xf numFmtId="174" fontId="26" fillId="0" borderId="36" xfId="54" applyNumberFormat="1" applyFont="1" applyFill="1" applyBorder="1" applyAlignment="1" applyProtection="1">
      <alignment horizontal="center" vertical="center"/>
      <protection/>
    </xf>
    <xf numFmtId="174" fontId="26" fillId="0" borderId="35" xfId="54" applyNumberFormat="1" applyFont="1" applyFill="1" applyBorder="1" applyAlignment="1" applyProtection="1">
      <alignment horizontal="center" vertical="center"/>
      <protection/>
    </xf>
    <xf numFmtId="174" fontId="26" fillId="0" borderId="34" xfId="54" applyNumberFormat="1" applyFont="1" applyFill="1" applyBorder="1" applyAlignment="1" applyProtection="1">
      <alignment horizontal="center" vertical="center"/>
      <protection/>
    </xf>
    <xf numFmtId="174" fontId="26" fillId="0" borderId="16" xfId="54" applyNumberFormat="1" applyFont="1" applyFill="1" applyBorder="1" applyAlignment="1" applyProtection="1">
      <alignment horizontal="center" vertical="center"/>
      <protection/>
    </xf>
    <xf numFmtId="174" fontId="2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6" fillId="0" borderId="86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172" fontId="26" fillId="0" borderId="87" xfId="0" applyNumberFormat="1" applyFont="1" applyFill="1" applyBorder="1" applyAlignment="1" applyProtection="1">
      <alignment horizontal="center" vertical="center" wrapText="1"/>
      <protection/>
    </xf>
    <xf numFmtId="174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 applyProtection="1">
      <alignment vertical="center"/>
      <protection/>
    </xf>
    <xf numFmtId="0" fontId="6" fillId="0" borderId="37" xfId="54" applyNumberFormat="1" applyFont="1" applyFill="1" applyBorder="1" applyAlignment="1" applyProtection="1">
      <alignment vertical="center"/>
      <protection/>
    </xf>
    <xf numFmtId="0" fontId="26" fillId="0" borderId="11" xfId="54" applyNumberFormat="1" applyFont="1" applyFill="1" applyBorder="1" applyAlignment="1">
      <alignment horizontal="center" vertical="center" wrapText="1"/>
      <protection/>
    </xf>
    <xf numFmtId="174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49" fontId="26" fillId="0" borderId="92" xfId="0" applyNumberFormat="1" applyFont="1" applyFill="1" applyBorder="1" applyAlignment="1">
      <alignment horizontal="center" vertical="center" wrapText="1"/>
    </xf>
    <xf numFmtId="172" fontId="26" fillId="0" borderId="93" xfId="0" applyNumberFormat="1" applyFont="1" applyFill="1" applyBorder="1" applyAlignment="1" applyProtection="1">
      <alignment horizontal="center" vertical="center" wrapText="1"/>
      <protection/>
    </xf>
    <xf numFmtId="174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0" fontId="6" fillId="0" borderId="56" xfId="54" applyFont="1" applyFill="1" applyBorder="1" applyAlignment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horizontal="left" vertical="center" wrapText="1"/>
      <protection/>
    </xf>
    <xf numFmtId="1" fontId="6" fillId="0" borderId="0" xfId="54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9" fillId="0" borderId="80" xfId="52" applyFont="1" applyFill="1" applyBorder="1" applyAlignment="1">
      <alignment horizontal="center" vertical="center" wrapText="1"/>
      <protection/>
    </xf>
    <xf numFmtId="0" fontId="24" fillId="0" borderId="6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4" fillId="0" borderId="11" xfId="52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49" fontId="23" fillId="0" borderId="30" xfId="52" applyNumberFormat="1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1" fontId="72" fillId="0" borderId="37" xfId="0" applyNumberFormat="1" applyFont="1" applyFill="1" applyBorder="1" applyAlignment="1">
      <alignment horizontal="center" vertical="center" wrapText="1"/>
    </xf>
    <xf numFmtId="1" fontId="72" fillId="0" borderId="29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4" fillId="0" borderId="80" xfId="52" applyFont="1" applyFill="1" applyBorder="1" applyAlignment="1">
      <alignment horizontal="center" vertical="center" wrapText="1"/>
      <protection/>
    </xf>
    <xf numFmtId="0" fontId="21" fillId="0" borderId="66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14" fillId="0" borderId="80" xfId="52" applyNumberFormat="1" applyFont="1" applyFill="1" applyBorder="1" applyAlignment="1">
      <alignment horizontal="center" vertical="center" wrapText="1"/>
      <protection/>
    </xf>
    <xf numFmtId="0" fontId="21" fillId="0" borderId="66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3" fillId="0" borderId="98" xfId="0" applyNumberFormat="1" applyFont="1" applyFill="1" applyBorder="1" applyAlignment="1">
      <alignment horizontal="center" wrapText="1"/>
    </xf>
    <xf numFmtId="0" fontId="72" fillId="0" borderId="90" xfId="0" applyFont="1" applyFill="1" applyBorder="1" applyAlignment="1">
      <alignment horizontal="center" wrapText="1"/>
    </xf>
    <xf numFmtId="0" fontId="72" fillId="0" borderId="99" xfId="0" applyFont="1" applyFill="1" applyBorder="1" applyAlignment="1">
      <alignment horizontal="center" wrapText="1"/>
    </xf>
    <xf numFmtId="0" fontId="23" fillId="0" borderId="100" xfId="0" applyFont="1" applyFill="1" applyBorder="1" applyAlignment="1">
      <alignment horizontal="center" wrapText="1"/>
    </xf>
    <xf numFmtId="0" fontId="72" fillId="0" borderId="101" xfId="0" applyFont="1" applyFill="1" applyBorder="1" applyAlignment="1">
      <alignment horizontal="center" wrapText="1"/>
    </xf>
    <xf numFmtId="0" fontId="72" fillId="0" borderId="102" xfId="0" applyFont="1" applyFill="1" applyBorder="1" applyAlignment="1">
      <alignment horizontal="center" wrapText="1"/>
    </xf>
    <xf numFmtId="49" fontId="23" fillId="0" borderId="80" xfId="52" applyNumberFormat="1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0" fontId="72" fillId="0" borderId="65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97" xfId="0" applyFont="1" applyFill="1" applyBorder="1" applyAlignment="1">
      <alignment horizontal="center" vertical="center" wrapText="1"/>
    </xf>
    <xf numFmtId="49" fontId="23" fillId="0" borderId="80" xfId="52" applyNumberFormat="1" applyFont="1" applyFill="1" applyBorder="1" applyAlignment="1" applyProtection="1">
      <alignment horizontal="left" vertical="center" wrapText="1"/>
      <protection locked="0"/>
    </xf>
    <xf numFmtId="0" fontId="72" fillId="0" borderId="11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wrapText="1"/>
    </xf>
    <xf numFmtId="0" fontId="23" fillId="0" borderId="11" xfId="52" applyFont="1" applyFill="1" applyBorder="1" applyAlignment="1">
      <alignment horizontal="center" vertical="center" wrapText="1"/>
      <protection/>
    </xf>
    <xf numFmtId="49" fontId="23" fillId="0" borderId="30" xfId="52" applyNumberFormat="1" applyFont="1" applyFill="1" applyBorder="1" applyAlignment="1">
      <alignment horizontal="left" vertical="center" wrapText="1"/>
      <protection/>
    </xf>
    <xf numFmtId="0" fontId="23" fillId="0" borderId="3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wrapText="1"/>
    </xf>
    <xf numFmtId="0" fontId="21" fillId="0" borderId="103" xfId="0" applyFont="1" applyFill="1" applyBorder="1" applyAlignment="1">
      <alignment horizontal="center" wrapText="1"/>
    </xf>
    <xf numFmtId="0" fontId="21" fillId="0" borderId="90" xfId="0" applyFont="1" applyFill="1" applyBorder="1" applyAlignment="1">
      <alignment horizontal="center" wrapText="1"/>
    </xf>
    <xf numFmtId="0" fontId="21" fillId="0" borderId="99" xfId="0" applyFont="1" applyFill="1" applyBorder="1" applyAlignment="1">
      <alignment horizontal="center" wrapText="1"/>
    </xf>
    <xf numFmtId="0" fontId="14" fillId="0" borderId="30" xfId="52" applyFont="1" applyFill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3" fillId="0" borderId="98" xfId="0" applyFont="1" applyFill="1" applyBorder="1" applyAlignment="1">
      <alignment horizontal="center" vertical="center" wrapText="1"/>
    </xf>
    <xf numFmtId="0" fontId="72" fillId="0" borderId="90" xfId="0" applyFont="1" applyFill="1" applyBorder="1" applyAlignment="1">
      <alignment horizontal="center" vertical="center" wrapText="1"/>
    </xf>
    <xf numFmtId="0" fontId="72" fillId="0" borderId="99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wrapText="1"/>
    </xf>
    <xf numFmtId="0" fontId="23" fillId="0" borderId="30" xfId="52" applyFont="1" applyFill="1" applyBorder="1" applyAlignment="1">
      <alignment horizontal="center" vertical="center" wrapText="1"/>
      <protection/>
    </xf>
    <xf numFmtId="0" fontId="23" fillId="0" borderId="104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1" fontId="23" fillId="0" borderId="98" xfId="0" applyNumberFormat="1" applyFont="1" applyFill="1" applyBorder="1" applyAlignment="1">
      <alignment horizontal="center" vertical="center" wrapText="1"/>
    </xf>
    <xf numFmtId="1" fontId="21" fillId="0" borderId="90" xfId="0" applyNumberFormat="1" applyFont="1" applyFill="1" applyBorder="1" applyAlignment="1">
      <alignment horizontal="center" vertical="center" wrapText="1"/>
    </xf>
    <xf numFmtId="1" fontId="21" fillId="0" borderId="99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105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2" fillId="0" borderId="103" xfId="0" applyFont="1" applyFill="1" applyBorder="1" applyAlignment="1">
      <alignment horizontal="center" wrapText="1"/>
    </xf>
    <xf numFmtId="0" fontId="21" fillId="0" borderId="66" xfId="0" applyFont="1" applyFill="1" applyBorder="1" applyAlignment="1">
      <alignment wrapText="1"/>
    </xf>
    <xf numFmtId="0" fontId="21" fillId="0" borderId="65" xfId="0" applyFont="1" applyFill="1" applyBorder="1" applyAlignment="1">
      <alignment wrapText="1"/>
    </xf>
    <xf numFmtId="0" fontId="21" fillId="0" borderId="9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97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25" fillId="0" borderId="80" xfId="52" applyFont="1" applyFill="1" applyBorder="1" applyAlignment="1">
      <alignment horizontal="center" vertical="center" wrapText="1"/>
      <protection/>
    </xf>
    <xf numFmtId="0" fontId="26" fillId="0" borderId="80" xfId="52" applyFont="1" applyFill="1" applyBorder="1" applyAlignment="1">
      <alignment horizontal="center" vertical="center" wrapText="1"/>
      <protection/>
    </xf>
    <xf numFmtId="0" fontId="26" fillId="0" borderId="66" xfId="52" applyFont="1" applyFill="1" applyBorder="1" applyAlignment="1">
      <alignment horizontal="center" vertical="center" wrapText="1"/>
      <protection/>
    </xf>
    <xf numFmtId="0" fontId="26" fillId="0" borderId="65" xfId="52" applyFont="1" applyFill="1" applyBorder="1" applyAlignment="1">
      <alignment horizontal="center" vertical="center" wrapText="1"/>
      <protection/>
    </xf>
    <xf numFmtId="0" fontId="26" fillId="0" borderId="96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26" fillId="0" borderId="97" xfId="52" applyFont="1" applyFill="1" applyBorder="1" applyAlignment="1">
      <alignment horizontal="center" vertical="center" wrapText="1"/>
      <protection/>
    </xf>
    <xf numFmtId="0" fontId="26" fillId="0" borderId="24" xfId="52" applyFont="1" applyFill="1" applyBorder="1" applyAlignment="1">
      <alignment horizontal="center" vertical="center" wrapText="1"/>
      <protection/>
    </xf>
    <xf numFmtId="0" fontId="26" fillId="0" borderId="21" xfId="52" applyFont="1" applyFill="1" applyBorder="1" applyAlignment="1">
      <alignment horizontal="center" vertical="center" wrapText="1"/>
      <protection/>
    </xf>
    <xf numFmtId="0" fontId="26" fillId="0" borderId="26" xfId="5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7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6" fillId="0" borderId="21" xfId="0" applyFont="1" applyFill="1" applyBorder="1" applyAlignment="1" applyProtection="1">
      <alignment horizontal="right" vertical="center"/>
      <protection/>
    </xf>
    <xf numFmtId="0" fontId="22" fillId="0" borderId="21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6" fontId="31" fillId="0" borderId="0" xfId="54" applyNumberFormat="1" applyFont="1" applyFill="1" applyBorder="1" applyAlignment="1" applyProtection="1">
      <alignment horizontal="left"/>
      <protection/>
    </xf>
    <xf numFmtId="49" fontId="6" fillId="0" borderId="70" xfId="54" applyNumberFormat="1" applyFont="1" applyFill="1" applyBorder="1" applyAlignment="1">
      <alignment horizontal="center" vertical="center" wrapText="1"/>
      <protection/>
    </xf>
    <xf numFmtId="49" fontId="6" fillId="0" borderId="22" xfId="54" applyNumberFormat="1" applyFont="1" applyFill="1" applyBorder="1" applyAlignment="1">
      <alignment horizontal="center" vertical="center" wrapText="1"/>
      <protection/>
    </xf>
    <xf numFmtId="0" fontId="26" fillId="0" borderId="76" xfId="54" applyFont="1" applyFill="1" applyBorder="1" applyAlignment="1" applyProtection="1">
      <alignment horizontal="right" vertical="center"/>
      <protection/>
    </xf>
    <xf numFmtId="0" fontId="26" fillId="0" borderId="48" xfId="54" applyFont="1" applyFill="1" applyBorder="1" applyAlignment="1">
      <alignment horizontal="center" vertical="center" wrapText="1"/>
      <protection/>
    </xf>
    <xf numFmtId="0" fontId="26" fillId="0" borderId="42" xfId="54" applyFont="1" applyFill="1" applyBorder="1" applyAlignment="1">
      <alignment horizontal="center" vertical="center" wrapText="1"/>
      <protection/>
    </xf>
    <xf numFmtId="0" fontId="26" fillId="0" borderId="40" xfId="54" applyFont="1" applyFill="1" applyBorder="1" applyAlignment="1">
      <alignment horizontal="center" vertical="center" wrapText="1"/>
      <protection/>
    </xf>
    <xf numFmtId="177" fontId="26" fillId="0" borderId="48" xfId="54" applyNumberFormat="1" applyFont="1" applyFill="1" applyBorder="1" applyAlignment="1" applyProtection="1">
      <alignment horizontal="center" vertical="center"/>
      <protection/>
    </xf>
    <xf numFmtId="177" fontId="26" fillId="0" borderId="42" xfId="54" applyNumberFormat="1" applyFont="1" applyFill="1" applyBorder="1" applyAlignment="1" applyProtection="1">
      <alignment horizontal="center" vertical="center"/>
      <protection/>
    </xf>
    <xf numFmtId="177" fontId="26" fillId="0" borderId="40" xfId="54" applyNumberFormat="1" applyFont="1" applyFill="1" applyBorder="1" applyAlignment="1" applyProtection="1">
      <alignment horizontal="center" vertical="center"/>
      <protection/>
    </xf>
    <xf numFmtId="176" fontId="26" fillId="0" borderId="41" xfId="54" applyNumberFormat="1" applyFont="1" applyFill="1" applyBorder="1" applyAlignment="1" applyProtection="1">
      <alignment horizontal="right" vertical="center"/>
      <protection/>
    </xf>
    <xf numFmtId="176" fontId="26" fillId="0" borderId="106" xfId="54" applyNumberFormat="1" applyFont="1" applyFill="1" applyBorder="1" applyAlignment="1" applyProtection="1">
      <alignment horizontal="right" vertical="center"/>
      <protection/>
    </xf>
    <xf numFmtId="176" fontId="26" fillId="0" borderId="44" xfId="54" applyNumberFormat="1" applyFont="1" applyFill="1" applyBorder="1" applyAlignment="1" applyProtection="1">
      <alignment horizontal="right" vertical="center"/>
      <protection/>
    </xf>
    <xf numFmtId="174" fontId="27" fillId="0" borderId="85" xfId="54" applyNumberFormat="1" applyFont="1" applyFill="1" applyBorder="1" applyAlignment="1" applyProtection="1">
      <alignment horizontal="center" vertical="center"/>
      <protection/>
    </xf>
    <xf numFmtId="174" fontId="27" fillId="0" borderId="107" xfId="54" applyNumberFormat="1" applyFont="1" applyFill="1" applyBorder="1" applyAlignment="1" applyProtection="1">
      <alignment horizontal="center" vertical="center"/>
      <protection/>
    </xf>
    <xf numFmtId="0" fontId="27" fillId="0" borderId="83" xfId="54" applyNumberFormat="1" applyFont="1" applyFill="1" applyBorder="1" applyAlignment="1" applyProtection="1">
      <alignment horizontal="center" vertical="center"/>
      <protection/>
    </xf>
    <xf numFmtId="174" fontId="26" fillId="0" borderId="108" xfId="54" applyNumberFormat="1" applyFont="1" applyFill="1" applyBorder="1" applyAlignment="1" applyProtection="1">
      <alignment horizontal="center" vertical="center"/>
      <protection/>
    </xf>
    <xf numFmtId="174" fontId="26" fillId="0" borderId="107" xfId="54" applyNumberFormat="1" applyFont="1" applyFill="1" applyBorder="1" applyAlignment="1" applyProtection="1">
      <alignment horizontal="center" vertical="center"/>
      <protection/>
    </xf>
    <xf numFmtId="0" fontId="26" fillId="0" borderId="83" xfId="54" applyNumberFormat="1" applyFont="1" applyFill="1" applyBorder="1" applyAlignment="1" applyProtection="1">
      <alignment horizontal="center" vertical="center"/>
      <protection/>
    </xf>
    <xf numFmtId="0" fontId="26" fillId="0" borderId="32" xfId="54" applyFont="1" applyFill="1" applyBorder="1" applyAlignment="1">
      <alignment horizontal="right" vertical="center"/>
      <protection/>
    </xf>
    <xf numFmtId="0" fontId="26" fillId="0" borderId="32" xfId="54" applyFont="1" applyFill="1" applyBorder="1" applyAlignment="1" applyProtection="1">
      <alignment horizontal="right" vertical="center"/>
      <protection/>
    </xf>
    <xf numFmtId="0" fontId="26" fillId="33" borderId="21" xfId="0" applyFont="1" applyFill="1" applyBorder="1" applyAlignment="1" applyProtection="1">
      <alignment horizontal="right" vertical="center"/>
      <protection/>
    </xf>
    <xf numFmtId="0" fontId="26" fillId="33" borderId="0" xfId="0" applyFont="1" applyFill="1" applyBorder="1" applyAlignment="1" applyProtection="1">
      <alignment horizontal="right" vertical="center"/>
      <protection/>
    </xf>
    <xf numFmtId="49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81" xfId="54" applyNumberFormat="1" applyFont="1" applyFill="1" applyBorder="1" applyAlignment="1" applyProtection="1">
      <alignment horizontal="center" vertical="center"/>
      <protection/>
    </xf>
    <xf numFmtId="49" fontId="6" fillId="0" borderId="78" xfId="54" applyNumberFormat="1" applyFont="1" applyFill="1" applyBorder="1" applyAlignment="1" applyProtection="1">
      <alignment horizontal="center" vertical="center"/>
      <protection/>
    </xf>
    <xf numFmtId="172" fontId="26" fillId="0" borderId="85" xfId="0" applyNumberFormat="1" applyFont="1" applyFill="1" applyBorder="1" applyAlignment="1" applyProtection="1">
      <alignment horizontal="center" vertical="center" wrapText="1"/>
      <protection/>
    </xf>
    <xf numFmtId="172" fontId="26" fillId="0" borderId="107" xfId="0" applyNumberFormat="1" applyFont="1" applyFill="1" applyBorder="1" applyAlignment="1" applyProtection="1">
      <alignment horizontal="center" vertical="center" wrapText="1"/>
      <protection/>
    </xf>
    <xf numFmtId="172" fontId="26" fillId="0" borderId="83" xfId="0" applyNumberFormat="1" applyFont="1" applyFill="1" applyBorder="1" applyAlignment="1" applyProtection="1">
      <alignment horizontal="center" vertical="center" wrapText="1"/>
      <protection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111" xfId="54" applyNumberFormat="1" applyFont="1" applyFill="1" applyBorder="1" applyAlignment="1" applyProtection="1">
      <alignment horizontal="center" vertical="center"/>
      <protection/>
    </xf>
    <xf numFmtId="0" fontId="26" fillId="0" borderId="49" xfId="54" applyNumberFormat="1" applyFont="1" applyFill="1" applyBorder="1" applyAlignment="1" applyProtection="1">
      <alignment horizontal="center" vertical="center"/>
      <protection/>
    </xf>
    <xf numFmtId="0" fontId="26" fillId="0" borderId="112" xfId="54" applyNumberFormat="1" applyFont="1" applyFill="1" applyBorder="1" applyAlignment="1" applyProtection="1">
      <alignment horizontal="center" vertical="center"/>
      <protection/>
    </xf>
    <xf numFmtId="177" fontId="26" fillId="0" borderId="13" xfId="54" applyNumberFormat="1" applyFont="1" applyFill="1" applyBorder="1" applyAlignment="1" applyProtection="1">
      <alignment horizontal="center" vertical="center"/>
      <protection/>
    </xf>
    <xf numFmtId="177" fontId="26" fillId="0" borderId="14" xfId="54" applyNumberFormat="1" applyFont="1" applyFill="1" applyBorder="1" applyAlignment="1" applyProtection="1">
      <alignment horizontal="center" vertical="center"/>
      <protection/>
    </xf>
    <xf numFmtId="177" fontId="26" fillId="0" borderId="28" xfId="54" applyNumberFormat="1" applyFont="1" applyFill="1" applyBorder="1" applyAlignment="1" applyProtection="1">
      <alignment horizontal="center" vertical="center"/>
      <protection/>
    </xf>
    <xf numFmtId="177" fontId="2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 textRotation="90"/>
      <protection/>
    </xf>
    <xf numFmtId="0" fontId="6" fillId="0" borderId="81" xfId="54" applyNumberFormat="1" applyFont="1" applyFill="1" applyBorder="1" applyAlignment="1" applyProtection="1">
      <alignment horizontal="center" vertical="center" textRotation="90"/>
      <protection/>
    </xf>
    <xf numFmtId="0" fontId="6" fillId="0" borderId="78" xfId="54" applyNumberFormat="1" applyFont="1" applyFill="1" applyBorder="1" applyAlignment="1" applyProtection="1">
      <alignment horizontal="center" vertical="center" textRotation="90"/>
      <protection/>
    </xf>
    <xf numFmtId="176" fontId="6" fillId="0" borderId="76" xfId="54" applyNumberFormat="1" applyFont="1" applyFill="1" applyBorder="1" applyAlignment="1" applyProtection="1">
      <alignment horizontal="center" vertical="center"/>
      <protection/>
    </xf>
    <xf numFmtId="176" fontId="6" fillId="0" borderId="81" xfId="54" applyNumberFormat="1" applyFont="1" applyFill="1" applyBorder="1" applyAlignment="1" applyProtection="1">
      <alignment horizontal="center" vertical="center"/>
      <protection/>
    </xf>
    <xf numFmtId="176" fontId="6" fillId="0" borderId="78" xfId="54" applyNumberFormat="1" applyFont="1" applyFill="1" applyBorder="1" applyAlignment="1" applyProtection="1">
      <alignment horizontal="center" vertical="center"/>
      <protection/>
    </xf>
    <xf numFmtId="176" fontId="6" fillId="0" borderId="17" xfId="54" applyNumberFormat="1" applyFont="1" applyFill="1" applyBorder="1" applyAlignment="1" applyProtection="1">
      <alignment horizontal="center" vertical="center" wrapText="1"/>
      <protection/>
    </xf>
    <xf numFmtId="176" fontId="6" fillId="0" borderId="16" xfId="54" applyNumberFormat="1" applyFont="1" applyFill="1" applyBorder="1" applyAlignment="1" applyProtection="1">
      <alignment horizontal="center" vertical="center" wrapText="1"/>
      <protection/>
    </xf>
    <xf numFmtId="176" fontId="6" fillId="0" borderId="15" xfId="54" applyNumberFormat="1" applyFont="1" applyFill="1" applyBorder="1" applyAlignment="1" applyProtection="1">
      <alignment horizontal="center" vertical="center" wrapText="1"/>
      <protection/>
    </xf>
    <xf numFmtId="0" fontId="26" fillId="0" borderId="68" xfId="54" applyFont="1" applyFill="1" applyBorder="1" applyAlignment="1">
      <alignment horizontal="center" vertical="center" wrapText="1"/>
      <protection/>
    </xf>
    <xf numFmtId="0" fontId="26" fillId="0" borderId="75" xfId="54" applyFont="1" applyFill="1" applyBorder="1" applyAlignment="1">
      <alignment horizontal="center" vertical="center" wrapText="1"/>
      <protection/>
    </xf>
    <xf numFmtId="0" fontId="26" fillId="0" borderId="113" xfId="54" applyFont="1" applyFill="1" applyBorder="1" applyAlignment="1">
      <alignment horizontal="center" vertical="center" wrapText="1"/>
      <protection/>
    </xf>
    <xf numFmtId="0" fontId="26" fillId="0" borderId="82" xfId="54" applyFont="1" applyFill="1" applyBorder="1" applyAlignment="1">
      <alignment horizontal="center" vertical="center" wrapText="1"/>
      <protection/>
    </xf>
    <xf numFmtId="49" fontId="26" fillId="0" borderId="33" xfId="0" applyNumberFormat="1" applyFont="1" applyFill="1" applyBorder="1" applyAlignment="1" applyProtection="1">
      <alignment horizontal="center" vertical="center"/>
      <protection/>
    </xf>
    <xf numFmtId="49" fontId="26" fillId="0" borderId="36" xfId="0" applyNumberFormat="1" applyFont="1" applyFill="1" applyBorder="1" applyAlignment="1" applyProtection="1">
      <alignment horizontal="center" vertical="center"/>
      <protection/>
    </xf>
    <xf numFmtId="49" fontId="26" fillId="0" borderId="49" xfId="0" applyNumberFormat="1" applyFont="1" applyFill="1" applyBorder="1" applyAlignment="1" applyProtection="1">
      <alignment horizontal="center" vertical="center"/>
      <protection/>
    </xf>
    <xf numFmtId="49" fontId="26" fillId="0" borderId="59" xfId="0" applyNumberFormat="1" applyFont="1" applyFill="1" applyBorder="1" applyAlignment="1" applyProtection="1">
      <alignment horizontal="center" vertical="center"/>
      <protection/>
    </xf>
    <xf numFmtId="49" fontId="26" fillId="0" borderId="111" xfId="0" applyNumberFormat="1" applyFont="1" applyFill="1" applyBorder="1" applyAlignment="1" applyProtection="1">
      <alignment horizontal="center" vertical="center"/>
      <protection/>
    </xf>
    <xf numFmtId="49" fontId="26" fillId="0" borderId="112" xfId="0" applyNumberFormat="1" applyFont="1" applyFill="1" applyBorder="1" applyAlignment="1" applyProtection="1">
      <alignment horizontal="center" vertical="center"/>
      <protection/>
    </xf>
    <xf numFmtId="177" fontId="26" fillId="0" borderId="10" xfId="54" applyNumberFormat="1" applyFont="1" applyFill="1" applyBorder="1" applyAlignment="1" applyProtection="1">
      <alignment horizontal="center" vertical="center"/>
      <protection/>
    </xf>
    <xf numFmtId="177" fontId="26" fillId="0" borderId="75" xfId="54" applyNumberFormat="1" applyFont="1" applyFill="1" applyBorder="1" applyAlignment="1" applyProtection="1">
      <alignment horizontal="center" vertical="center"/>
      <protection/>
    </xf>
    <xf numFmtId="177" fontId="26" fillId="0" borderId="67" xfId="54" applyNumberFormat="1" applyFont="1" applyFill="1" applyBorder="1" applyAlignment="1" applyProtection="1">
      <alignment horizontal="center" vertical="center"/>
      <protection/>
    </xf>
    <xf numFmtId="176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81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78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0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3" xfId="54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22" xfId="54" applyNumberFormat="1" applyFont="1" applyFill="1" applyBorder="1" applyAlignment="1" applyProtection="1">
      <alignment horizontal="center" vertical="center"/>
      <protection/>
    </xf>
    <xf numFmtId="176" fontId="19" fillId="0" borderId="111" xfId="54" applyNumberFormat="1" applyFont="1" applyFill="1" applyBorder="1" applyAlignment="1" applyProtection="1">
      <alignment horizontal="center" vertical="center" wrapText="1"/>
      <protection/>
    </xf>
    <xf numFmtId="0" fontId="24" fillId="0" borderId="49" xfId="0" applyFont="1" applyFill="1" applyBorder="1" applyAlignment="1">
      <alignment horizontal="center" vertical="center" wrapText="1"/>
    </xf>
    <xf numFmtId="0" fontId="24" fillId="0" borderId="112" xfId="0" applyFont="1" applyFill="1" applyBorder="1" applyAlignment="1">
      <alignment horizontal="center" vertical="center" wrapText="1"/>
    </xf>
    <xf numFmtId="0" fontId="6" fillId="0" borderId="111" xfId="54" applyNumberFormat="1" applyFont="1" applyFill="1" applyBorder="1" applyAlignment="1" applyProtection="1">
      <alignment horizontal="center"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 wrapText="1"/>
      <protection/>
    </xf>
    <xf numFmtId="0" fontId="6" fillId="0" borderId="112" xfId="54" applyNumberFormat="1" applyFont="1" applyFill="1" applyBorder="1" applyAlignment="1" applyProtection="1">
      <alignment horizontal="center" vertical="center" wrapText="1"/>
      <protection/>
    </xf>
    <xf numFmtId="0" fontId="6" fillId="0" borderId="85" xfId="54" applyNumberFormat="1" applyFont="1" applyFill="1" applyBorder="1" applyAlignment="1" applyProtection="1">
      <alignment horizontal="center" vertical="center" wrapText="1"/>
      <protection/>
    </xf>
    <xf numFmtId="0" fontId="6" fillId="0" borderId="107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111" xfId="54" applyNumberFormat="1" applyFont="1" applyFill="1" applyBorder="1" applyAlignment="1" applyProtection="1">
      <alignment horizontal="center" vertical="center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112" xfId="54" applyNumberFormat="1" applyFont="1" applyFill="1" applyBorder="1" applyAlignment="1" applyProtection="1">
      <alignment horizontal="center" vertical="center"/>
      <protection/>
    </xf>
    <xf numFmtId="176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13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76" xfId="54" applyNumberFormat="1" applyFont="1" applyFill="1" applyBorder="1" applyAlignment="1">
      <alignment horizontal="center" vertical="center" wrapText="1"/>
      <protection/>
    </xf>
    <xf numFmtId="176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4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1" xfId="54" applyNumberFormat="1" applyFont="1" applyFill="1" applyBorder="1" applyAlignment="1" applyProtection="1">
      <alignment horizontal="center" vertical="center" wrapText="1"/>
      <protection/>
    </xf>
    <xf numFmtId="176" fontId="6" fillId="0" borderId="12" xfId="54" applyNumberFormat="1" applyFont="1" applyFill="1" applyBorder="1" applyAlignment="1" applyProtection="1">
      <alignment horizontal="center" vertical="center" wrapText="1"/>
      <protection/>
    </xf>
    <xf numFmtId="176" fontId="6" fillId="0" borderId="68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46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14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32" fillId="0" borderId="11" xfId="54" applyNumberFormat="1" applyFont="1" applyFill="1" applyBorder="1" applyAlignment="1" applyProtection="1">
      <alignment horizontal="center" vertical="center"/>
      <protection/>
    </xf>
    <xf numFmtId="172" fontId="26" fillId="0" borderId="115" xfId="0" applyNumberFormat="1" applyFont="1" applyFill="1" applyBorder="1" applyAlignment="1" applyProtection="1">
      <alignment horizontal="center" vertical="center"/>
      <protection/>
    </xf>
    <xf numFmtId="172" fontId="26" fillId="0" borderId="116" xfId="0" applyNumberFormat="1" applyFont="1" applyFill="1" applyBorder="1" applyAlignment="1" applyProtection="1">
      <alignment horizontal="center" vertical="center"/>
      <protection/>
    </xf>
    <xf numFmtId="172" fontId="26" fillId="0" borderId="117" xfId="0" applyNumberFormat="1" applyFont="1" applyFill="1" applyBorder="1" applyAlignment="1" applyProtection="1">
      <alignment horizontal="center" vertical="center"/>
      <protection/>
    </xf>
    <xf numFmtId="172" fontId="26" fillId="0" borderId="118" xfId="0" applyNumberFormat="1" applyFont="1" applyFill="1" applyBorder="1" applyAlignment="1" applyProtection="1">
      <alignment horizontal="center" vertical="center"/>
      <protection/>
    </xf>
    <xf numFmtId="176" fontId="6" fillId="0" borderId="67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82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96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08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28" xfId="54" applyNumberFormat="1" applyFont="1" applyFill="1" applyBorder="1" applyAlignment="1" applyProtection="1">
      <alignment horizontal="center" vertical="center" textRotation="90" wrapText="1"/>
      <protection/>
    </xf>
    <xf numFmtId="176" fontId="6" fillId="0" borderId="33" xfId="54" applyNumberFormat="1" applyFont="1" applyFill="1" applyBorder="1" applyAlignment="1" applyProtection="1">
      <alignment horizontal="center" vertical="center" wrapText="1"/>
      <protection/>
    </xf>
    <xf numFmtId="176" fontId="6" fillId="0" borderId="36" xfId="54" applyNumberFormat="1" applyFont="1" applyFill="1" applyBorder="1" applyAlignment="1" applyProtection="1">
      <alignment horizontal="center" vertical="center" wrapText="1"/>
      <protection/>
    </xf>
    <xf numFmtId="176" fontId="6" fillId="0" borderId="59" xfId="54" applyNumberFormat="1" applyFont="1" applyFill="1" applyBorder="1" applyAlignment="1" applyProtection="1">
      <alignment horizontal="center" vertical="center" wrapText="1"/>
      <protection/>
    </xf>
    <xf numFmtId="176" fontId="6" fillId="0" borderId="30" xfId="54" applyNumberFormat="1" applyFont="1" applyFill="1" applyBorder="1" applyAlignment="1" applyProtection="1">
      <alignment horizontal="center" vertical="center"/>
      <protection/>
    </xf>
    <xf numFmtId="176" fontId="6" fillId="0" borderId="37" xfId="54" applyNumberFormat="1" applyFont="1" applyFill="1" applyBorder="1" applyAlignment="1" applyProtection="1">
      <alignment horizontal="center" vertical="center"/>
      <protection/>
    </xf>
    <xf numFmtId="176" fontId="6" fillId="0" borderId="29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lan Уч(бакал.) д_о 2013_14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zoomScale="50" zoomScaleNormal="50" zoomScalePageLayoutView="0" workbookViewId="0" topLeftCell="A1">
      <selection activeCell="A5" sqref="A5"/>
    </sheetView>
  </sheetViews>
  <sheetFormatPr defaultColWidth="3.28125" defaultRowHeight="15"/>
  <cols>
    <col min="1" max="1" width="6.57421875" style="3" customWidth="1"/>
    <col min="2" max="2" width="5.140625" style="3" customWidth="1"/>
    <col min="3" max="3" width="4.421875" style="3" customWidth="1"/>
    <col min="4" max="4" width="6.421875" style="3" customWidth="1"/>
    <col min="5" max="5" width="4.28125" style="3" customWidth="1"/>
    <col min="6" max="6" width="4.421875" style="3" customWidth="1"/>
    <col min="7" max="7" width="3.7109375" style="3" customWidth="1"/>
    <col min="8" max="8" width="3.8515625" style="3" customWidth="1"/>
    <col min="9" max="9" width="4.00390625" style="3" customWidth="1"/>
    <col min="10" max="10" width="4.140625" style="3" customWidth="1"/>
    <col min="11" max="11" width="4.7109375" style="3" customWidth="1"/>
    <col min="12" max="12" width="4.8515625" style="3" customWidth="1"/>
    <col min="13" max="13" width="4.00390625" style="3" customWidth="1"/>
    <col min="14" max="14" width="5.00390625" style="3" customWidth="1"/>
    <col min="15" max="15" width="5.140625" style="3" customWidth="1"/>
    <col min="16" max="16" width="5.7109375" style="3" customWidth="1"/>
    <col min="17" max="18" width="4.00390625" style="3" customWidth="1"/>
    <col min="19" max="19" width="3.8515625" style="3" customWidth="1"/>
    <col min="20" max="20" width="4.8515625" style="3" customWidth="1"/>
    <col min="21" max="21" width="4.7109375" style="3" customWidth="1"/>
    <col min="22" max="22" width="6.00390625" style="3" customWidth="1"/>
    <col min="23" max="23" width="6.7109375" style="3" customWidth="1"/>
    <col min="24" max="24" width="6.140625" style="3" customWidth="1"/>
    <col min="25" max="25" width="7.00390625" style="3" customWidth="1"/>
    <col min="26" max="26" width="6.8515625" style="3" customWidth="1"/>
    <col min="27" max="27" width="6.7109375" style="3" customWidth="1"/>
    <col min="28" max="28" width="6.00390625" style="3" customWidth="1"/>
    <col min="29" max="29" width="7.57421875" style="3" customWidth="1"/>
    <col min="30" max="30" width="7.140625" style="3" customWidth="1"/>
    <col min="31" max="31" width="5.7109375" style="3" customWidth="1"/>
    <col min="32" max="32" width="7.421875" style="3" customWidth="1"/>
    <col min="33" max="33" width="7.00390625" style="3" customWidth="1"/>
    <col min="34" max="34" width="7.421875" style="3" customWidth="1"/>
    <col min="35" max="35" width="7.8515625" style="3" customWidth="1"/>
    <col min="36" max="36" width="8.140625" style="3" customWidth="1"/>
    <col min="37" max="37" width="7.8515625" style="3" customWidth="1"/>
    <col min="38" max="38" width="6.7109375" style="3" customWidth="1"/>
    <col min="39" max="39" width="6.00390625" style="3" customWidth="1"/>
    <col min="40" max="40" width="8.140625" style="3" customWidth="1"/>
    <col min="41" max="41" width="7.421875" style="3" customWidth="1"/>
    <col min="42" max="42" width="5.140625" style="3" customWidth="1"/>
    <col min="43" max="43" width="4.57421875" style="3" customWidth="1"/>
    <col min="44" max="44" width="4.7109375" style="3" customWidth="1"/>
    <col min="45" max="45" width="3.8515625" style="3" customWidth="1"/>
    <col min="46" max="46" width="4.57421875" style="3" customWidth="1"/>
    <col min="47" max="47" width="5.421875" style="3" customWidth="1"/>
    <col min="48" max="48" width="4.421875" style="3" customWidth="1"/>
    <col min="49" max="49" width="6.7109375" style="3" customWidth="1"/>
    <col min="50" max="50" width="4.7109375" style="3" customWidth="1"/>
    <col min="51" max="51" width="5.421875" style="3" customWidth="1"/>
    <col min="52" max="52" width="5.57421875" style="3" customWidth="1"/>
    <col min="53" max="53" width="4.00390625" style="3" customWidth="1"/>
    <col min="54" max="16384" width="3.28125" style="3" customWidth="1"/>
  </cols>
  <sheetData>
    <row r="1" spans="1:40" ht="33.75" customHeight="1">
      <c r="A1" s="593" t="s">
        <v>21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4" t="s">
        <v>22</v>
      </c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2"/>
    </row>
    <row r="2" spans="1:53" ht="30">
      <c r="A2" s="593" t="s">
        <v>23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33" customHeight="1">
      <c r="A3" s="593" t="s">
        <v>259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5" t="s">
        <v>24</v>
      </c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6" t="s">
        <v>227</v>
      </c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</row>
    <row r="4" spans="1:53" ht="30.75">
      <c r="A4" s="597" t="s">
        <v>260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</row>
    <row r="5" spans="1:39" ht="3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98" t="s">
        <v>25</v>
      </c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</row>
    <row r="6" spans="1:53" s="8" customFormat="1" ht="24.75" customHeight="1">
      <c r="A6" s="593" t="s">
        <v>26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00"/>
      <c r="AP6" s="600"/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0"/>
    </row>
    <row r="7" spans="1:53" s="8" customFormat="1" ht="27" customHeight="1">
      <c r="A7" s="593" t="s">
        <v>27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85" t="s">
        <v>54</v>
      </c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9"/>
      <c r="AN7" s="601" t="s">
        <v>142</v>
      </c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</row>
    <row r="8" spans="16:53" s="8" customFormat="1" ht="27.75" customHeight="1">
      <c r="P8" s="585" t="s">
        <v>55</v>
      </c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9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6:53" s="8" customFormat="1" ht="27.75" customHeight="1">
      <c r="P9" s="585" t="s">
        <v>56</v>
      </c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9"/>
      <c r="AN9" s="586" t="s">
        <v>143</v>
      </c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</row>
    <row r="10" spans="16:53" s="8" customFormat="1" ht="27.75" customHeight="1">
      <c r="P10" s="566" t="s">
        <v>28</v>
      </c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9"/>
      <c r="AM10" s="589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</row>
    <row r="11" spans="16:53" s="8" customFormat="1" ht="27.75" customHeight="1">
      <c r="P11" s="566" t="s">
        <v>57</v>
      </c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6:53" s="8" customFormat="1" ht="27.75" customHeight="1"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  <c r="AM12" s="13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8" customFormat="1" ht="27.75" customHeight="1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9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1"/>
      <c r="AM13" s="431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</row>
    <row r="14" spans="1:53" s="8" customFormat="1" ht="18.75">
      <c r="A14" s="428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</row>
    <row r="15" spans="1:53" s="8" customFormat="1" ht="22.5">
      <c r="A15" s="590" t="s">
        <v>233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</row>
    <row r="16" spans="1:53" s="8" customFormat="1" ht="19.5" thickBot="1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</row>
    <row r="17" spans="1:53" ht="18" customHeight="1">
      <c r="A17" s="591" t="s">
        <v>29</v>
      </c>
      <c r="B17" s="563" t="s">
        <v>30</v>
      </c>
      <c r="C17" s="564"/>
      <c r="D17" s="564"/>
      <c r="E17" s="565"/>
      <c r="F17" s="563" t="s">
        <v>31</v>
      </c>
      <c r="G17" s="564"/>
      <c r="H17" s="564"/>
      <c r="I17" s="565"/>
      <c r="J17" s="550" t="s">
        <v>32</v>
      </c>
      <c r="K17" s="553"/>
      <c r="L17" s="553"/>
      <c r="M17" s="553"/>
      <c r="N17" s="550" t="s">
        <v>33</v>
      </c>
      <c r="O17" s="553"/>
      <c r="P17" s="553"/>
      <c r="Q17" s="553"/>
      <c r="R17" s="552"/>
      <c r="S17" s="550" t="s">
        <v>34</v>
      </c>
      <c r="T17" s="551"/>
      <c r="U17" s="551"/>
      <c r="V17" s="551"/>
      <c r="W17" s="552"/>
      <c r="X17" s="550" t="s">
        <v>35</v>
      </c>
      <c r="Y17" s="553"/>
      <c r="Z17" s="553"/>
      <c r="AA17" s="552"/>
      <c r="AB17" s="563" t="s">
        <v>36</v>
      </c>
      <c r="AC17" s="564"/>
      <c r="AD17" s="564"/>
      <c r="AE17" s="565"/>
      <c r="AF17" s="563" t="s">
        <v>37</v>
      </c>
      <c r="AG17" s="564"/>
      <c r="AH17" s="564"/>
      <c r="AI17" s="565"/>
      <c r="AJ17" s="550" t="s">
        <v>38</v>
      </c>
      <c r="AK17" s="551"/>
      <c r="AL17" s="551"/>
      <c r="AM17" s="551"/>
      <c r="AN17" s="552"/>
      <c r="AO17" s="550" t="s">
        <v>39</v>
      </c>
      <c r="AP17" s="553"/>
      <c r="AQ17" s="553"/>
      <c r="AR17" s="553"/>
      <c r="AS17" s="569" t="s">
        <v>40</v>
      </c>
      <c r="AT17" s="570"/>
      <c r="AU17" s="570"/>
      <c r="AV17" s="570"/>
      <c r="AW17" s="571"/>
      <c r="AX17" s="550" t="s">
        <v>41</v>
      </c>
      <c r="AY17" s="553"/>
      <c r="AZ17" s="553"/>
      <c r="BA17" s="552"/>
    </row>
    <row r="18" spans="1:53" s="1" customFormat="1" ht="20.25" customHeight="1" thickBot="1">
      <c r="A18" s="592"/>
      <c r="B18" s="435">
        <v>1</v>
      </c>
      <c r="C18" s="436">
        <v>2</v>
      </c>
      <c r="D18" s="436">
        <v>3</v>
      </c>
      <c r="E18" s="437">
        <v>4</v>
      </c>
      <c r="F18" s="435">
        <v>5</v>
      </c>
      <c r="G18" s="436">
        <v>6</v>
      </c>
      <c r="H18" s="436">
        <v>7</v>
      </c>
      <c r="I18" s="437">
        <v>8</v>
      </c>
      <c r="J18" s="435">
        <v>9</v>
      </c>
      <c r="K18" s="436">
        <v>10</v>
      </c>
      <c r="L18" s="436">
        <v>11</v>
      </c>
      <c r="M18" s="438">
        <v>12</v>
      </c>
      <c r="N18" s="435">
        <v>13</v>
      </c>
      <c r="O18" s="436">
        <v>14</v>
      </c>
      <c r="P18" s="436">
        <v>15</v>
      </c>
      <c r="Q18" s="436">
        <v>16</v>
      </c>
      <c r="R18" s="437">
        <v>17</v>
      </c>
      <c r="S18" s="435">
        <v>18</v>
      </c>
      <c r="T18" s="436">
        <v>19</v>
      </c>
      <c r="U18" s="436">
        <v>20</v>
      </c>
      <c r="V18" s="436">
        <v>21</v>
      </c>
      <c r="W18" s="437">
        <v>22</v>
      </c>
      <c r="X18" s="435">
        <v>23</v>
      </c>
      <c r="Y18" s="436">
        <v>24</v>
      </c>
      <c r="Z18" s="436">
        <v>25</v>
      </c>
      <c r="AA18" s="437">
        <v>26</v>
      </c>
      <c r="AB18" s="435">
        <v>27</v>
      </c>
      <c r="AC18" s="436">
        <v>28</v>
      </c>
      <c r="AD18" s="436">
        <v>29</v>
      </c>
      <c r="AE18" s="437">
        <v>30</v>
      </c>
      <c r="AF18" s="435">
        <v>31</v>
      </c>
      <c r="AG18" s="436">
        <v>32</v>
      </c>
      <c r="AH18" s="436">
        <v>33</v>
      </c>
      <c r="AI18" s="437">
        <v>34</v>
      </c>
      <c r="AJ18" s="435">
        <v>35</v>
      </c>
      <c r="AK18" s="436">
        <v>36</v>
      </c>
      <c r="AL18" s="436">
        <v>37</v>
      </c>
      <c r="AM18" s="436">
        <v>38</v>
      </c>
      <c r="AN18" s="437">
        <v>39</v>
      </c>
      <c r="AO18" s="435">
        <v>40</v>
      </c>
      <c r="AP18" s="436">
        <v>41</v>
      </c>
      <c r="AQ18" s="436">
        <v>42</v>
      </c>
      <c r="AR18" s="438">
        <v>43</v>
      </c>
      <c r="AS18" s="435">
        <v>44</v>
      </c>
      <c r="AT18" s="436">
        <v>45</v>
      </c>
      <c r="AU18" s="436">
        <v>46</v>
      </c>
      <c r="AV18" s="436">
        <v>47</v>
      </c>
      <c r="AW18" s="437">
        <v>48</v>
      </c>
      <c r="AX18" s="435">
        <v>49</v>
      </c>
      <c r="AY18" s="436">
        <v>50</v>
      </c>
      <c r="AZ18" s="436">
        <v>51</v>
      </c>
      <c r="BA18" s="437">
        <v>52</v>
      </c>
    </row>
    <row r="19" spans="1:53" ht="19.5" customHeight="1">
      <c r="A19" s="439">
        <v>1</v>
      </c>
      <c r="B19" s="26" t="s">
        <v>42</v>
      </c>
      <c r="C19" s="25" t="s">
        <v>42</v>
      </c>
      <c r="D19" s="25" t="s">
        <v>42</v>
      </c>
      <c r="E19" s="25" t="s">
        <v>42</v>
      </c>
      <c r="F19" s="25" t="s">
        <v>42</v>
      </c>
      <c r="G19" s="25" t="s">
        <v>42</v>
      </c>
      <c r="H19" s="25" t="s">
        <v>42</v>
      </c>
      <c r="I19" s="25" t="s">
        <v>42</v>
      </c>
      <c r="J19" s="25" t="s">
        <v>42</v>
      </c>
      <c r="K19" s="25" t="s">
        <v>42</v>
      </c>
      <c r="L19" s="25" t="s">
        <v>42</v>
      </c>
      <c r="M19" s="25" t="s">
        <v>42</v>
      </c>
      <c r="N19" s="25" t="s">
        <v>42</v>
      </c>
      <c r="O19" s="25" t="s">
        <v>42</v>
      </c>
      <c r="P19" s="25" t="s">
        <v>42</v>
      </c>
      <c r="Q19" s="25" t="s">
        <v>43</v>
      </c>
      <c r="R19" s="25" t="s">
        <v>43</v>
      </c>
      <c r="S19" s="25" t="s">
        <v>44</v>
      </c>
      <c r="T19" s="25" t="s">
        <v>42</v>
      </c>
      <c r="U19" s="25" t="s">
        <v>42</v>
      </c>
      <c r="V19" s="25" t="s">
        <v>42</v>
      </c>
      <c r="W19" s="25" t="s">
        <v>42</v>
      </c>
      <c r="X19" s="25" t="s">
        <v>42</v>
      </c>
      <c r="Y19" s="25" t="s">
        <v>42</v>
      </c>
      <c r="Z19" s="25" t="s">
        <v>42</v>
      </c>
      <c r="AA19" s="25" t="s">
        <v>42</v>
      </c>
      <c r="AB19" s="25" t="s">
        <v>42</v>
      </c>
      <c r="AC19" s="25" t="s">
        <v>44</v>
      </c>
      <c r="AD19" s="25" t="s">
        <v>1</v>
      </c>
      <c r="AE19" s="25" t="s">
        <v>1</v>
      </c>
      <c r="AF19" s="25" t="s">
        <v>1</v>
      </c>
      <c r="AG19" s="25" t="s">
        <v>42</v>
      </c>
      <c r="AH19" s="25" t="s">
        <v>42</v>
      </c>
      <c r="AI19" s="25" t="s">
        <v>42</v>
      </c>
      <c r="AJ19" s="25" t="s">
        <v>42</v>
      </c>
      <c r="AK19" s="25" t="s">
        <v>42</v>
      </c>
      <c r="AL19" s="25" t="s">
        <v>42</v>
      </c>
      <c r="AM19" s="25" t="s">
        <v>42</v>
      </c>
      <c r="AN19" s="25" t="s">
        <v>42</v>
      </c>
      <c r="AO19" s="25" t="s">
        <v>42</v>
      </c>
      <c r="AP19" s="25" t="s">
        <v>43</v>
      </c>
      <c r="AQ19" s="25" t="s">
        <v>43</v>
      </c>
      <c r="AR19" s="25" t="s">
        <v>44</v>
      </c>
      <c r="AS19" s="25" t="s">
        <v>44</v>
      </c>
      <c r="AT19" s="25" t="s">
        <v>44</v>
      </c>
      <c r="AU19" s="25" t="s">
        <v>44</v>
      </c>
      <c r="AV19" s="25" t="s">
        <v>44</v>
      </c>
      <c r="AW19" s="25" t="s">
        <v>44</v>
      </c>
      <c r="AX19" s="25" t="s">
        <v>44</v>
      </c>
      <c r="AY19" s="25" t="s">
        <v>44</v>
      </c>
      <c r="AZ19" s="25" t="s">
        <v>44</v>
      </c>
      <c r="BA19" s="24" t="s">
        <v>44</v>
      </c>
    </row>
    <row r="20" spans="1:53" ht="19.5" customHeight="1">
      <c r="A20" s="440">
        <v>2</v>
      </c>
      <c r="B20" s="15" t="s">
        <v>42</v>
      </c>
      <c r="C20" s="16" t="s">
        <v>42</v>
      </c>
      <c r="D20" s="16" t="s">
        <v>42</v>
      </c>
      <c r="E20" s="16" t="s">
        <v>42</v>
      </c>
      <c r="F20" s="16" t="s">
        <v>42</v>
      </c>
      <c r="G20" s="16" t="s">
        <v>42</v>
      </c>
      <c r="H20" s="16" t="s">
        <v>42</v>
      </c>
      <c r="I20" s="16" t="s">
        <v>42</v>
      </c>
      <c r="J20" s="16" t="s">
        <v>42</v>
      </c>
      <c r="K20" s="16" t="s">
        <v>42</v>
      </c>
      <c r="L20" s="16" t="s">
        <v>42</v>
      </c>
      <c r="M20" s="16" t="s">
        <v>42</v>
      </c>
      <c r="N20" s="16" t="s">
        <v>42</v>
      </c>
      <c r="O20" s="16" t="s">
        <v>42</v>
      </c>
      <c r="P20" s="16" t="s">
        <v>42</v>
      </c>
      <c r="Q20" s="16" t="s">
        <v>43</v>
      </c>
      <c r="R20" s="16" t="s">
        <v>43</v>
      </c>
      <c r="S20" s="16" t="s">
        <v>44</v>
      </c>
      <c r="T20" s="16" t="s">
        <v>42</v>
      </c>
      <c r="U20" s="16" t="s">
        <v>42</v>
      </c>
      <c r="V20" s="16" t="s">
        <v>42</v>
      </c>
      <c r="W20" s="16" t="s">
        <v>42</v>
      </c>
      <c r="X20" s="16" t="s">
        <v>42</v>
      </c>
      <c r="Y20" s="16" t="s">
        <v>42</v>
      </c>
      <c r="Z20" s="16" t="s">
        <v>42</v>
      </c>
      <c r="AA20" s="16" t="s">
        <v>42</v>
      </c>
      <c r="AB20" s="16" t="s">
        <v>42</v>
      </c>
      <c r="AC20" s="16" t="s">
        <v>44</v>
      </c>
      <c r="AD20" s="16" t="s">
        <v>1</v>
      </c>
      <c r="AE20" s="16" t="s">
        <v>1</v>
      </c>
      <c r="AF20" s="16" t="s">
        <v>1</v>
      </c>
      <c r="AG20" s="16" t="s">
        <v>42</v>
      </c>
      <c r="AH20" s="16" t="s">
        <v>42</v>
      </c>
      <c r="AI20" s="16" t="s">
        <v>42</v>
      </c>
      <c r="AJ20" s="16" t="s">
        <v>42</v>
      </c>
      <c r="AK20" s="16" t="s">
        <v>42</v>
      </c>
      <c r="AL20" s="16" t="s">
        <v>42</v>
      </c>
      <c r="AM20" s="16" t="s">
        <v>42</v>
      </c>
      <c r="AN20" s="16" t="s">
        <v>42</v>
      </c>
      <c r="AO20" s="16" t="s">
        <v>42</v>
      </c>
      <c r="AP20" s="16" t="s">
        <v>43</v>
      </c>
      <c r="AQ20" s="16" t="s">
        <v>43</v>
      </c>
      <c r="AR20" s="16" t="s">
        <v>44</v>
      </c>
      <c r="AS20" s="16" t="s">
        <v>44</v>
      </c>
      <c r="AT20" s="16" t="s">
        <v>44</v>
      </c>
      <c r="AU20" s="16" t="s">
        <v>44</v>
      </c>
      <c r="AV20" s="16" t="s">
        <v>44</v>
      </c>
      <c r="AW20" s="16" t="s">
        <v>44</v>
      </c>
      <c r="AX20" s="16" t="s">
        <v>44</v>
      </c>
      <c r="AY20" s="16" t="s">
        <v>44</v>
      </c>
      <c r="AZ20" s="16" t="s">
        <v>44</v>
      </c>
      <c r="BA20" s="17" t="s">
        <v>44</v>
      </c>
    </row>
    <row r="21" spans="1:53" ht="19.5" customHeight="1">
      <c r="A21" s="440">
        <v>3</v>
      </c>
      <c r="B21" s="15" t="s">
        <v>42</v>
      </c>
      <c r="C21" s="16" t="s">
        <v>42</v>
      </c>
      <c r="D21" s="16" t="s">
        <v>42</v>
      </c>
      <c r="E21" s="16" t="s">
        <v>42</v>
      </c>
      <c r="F21" s="16" t="s">
        <v>42</v>
      </c>
      <c r="G21" s="16" t="s">
        <v>42</v>
      </c>
      <c r="H21" s="16" t="s">
        <v>42</v>
      </c>
      <c r="I21" s="16" t="s">
        <v>42</v>
      </c>
      <c r="J21" s="16" t="s">
        <v>42</v>
      </c>
      <c r="K21" s="16" t="s">
        <v>42</v>
      </c>
      <c r="L21" s="16" t="s">
        <v>42</v>
      </c>
      <c r="M21" s="16" t="s">
        <v>42</v>
      </c>
      <c r="N21" s="16" t="s">
        <v>42</v>
      </c>
      <c r="O21" s="16" t="s">
        <v>42</v>
      </c>
      <c r="P21" s="16" t="s">
        <v>42</v>
      </c>
      <c r="Q21" s="16" t="s">
        <v>43</v>
      </c>
      <c r="R21" s="16" t="s">
        <v>43</v>
      </c>
      <c r="S21" s="16" t="s">
        <v>44</v>
      </c>
      <c r="T21" s="16" t="s">
        <v>42</v>
      </c>
      <c r="U21" s="16" t="s">
        <v>42</v>
      </c>
      <c r="V21" s="16" t="s">
        <v>42</v>
      </c>
      <c r="W21" s="16" t="s">
        <v>42</v>
      </c>
      <c r="X21" s="16" t="s">
        <v>58</v>
      </c>
      <c r="Y21" s="16" t="s">
        <v>58</v>
      </c>
      <c r="Z21" s="16" t="s">
        <v>58</v>
      </c>
      <c r="AA21" s="16" t="s">
        <v>58</v>
      </c>
      <c r="AB21" s="16" t="s">
        <v>42</v>
      </c>
      <c r="AC21" s="16" t="s">
        <v>44</v>
      </c>
      <c r="AD21" s="16" t="s">
        <v>1</v>
      </c>
      <c r="AE21" s="16" t="s">
        <v>1</v>
      </c>
      <c r="AF21" s="16" t="s">
        <v>1</v>
      </c>
      <c r="AG21" s="16" t="s">
        <v>42</v>
      </c>
      <c r="AH21" s="16" t="s">
        <v>42</v>
      </c>
      <c r="AI21" s="16" t="s">
        <v>42</v>
      </c>
      <c r="AJ21" s="16" t="s">
        <v>42</v>
      </c>
      <c r="AK21" s="16" t="s">
        <v>42</v>
      </c>
      <c r="AL21" s="16" t="s">
        <v>42</v>
      </c>
      <c r="AM21" s="16" t="s">
        <v>42</v>
      </c>
      <c r="AN21" s="16" t="s">
        <v>42</v>
      </c>
      <c r="AO21" s="16" t="s">
        <v>42</v>
      </c>
      <c r="AP21" s="16" t="s">
        <v>43</v>
      </c>
      <c r="AQ21" s="16" t="s">
        <v>43</v>
      </c>
      <c r="AR21" s="16" t="s">
        <v>44</v>
      </c>
      <c r="AS21" s="16" t="s">
        <v>44</v>
      </c>
      <c r="AT21" s="16" t="s">
        <v>44</v>
      </c>
      <c r="AU21" s="16" t="s">
        <v>44</v>
      </c>
      <c r="AV21" s="16" t="s">
        <v>44</v>
      </c>
      <c r="AW21" s="16" t="s">
        <v>44</v>
      </c>
      <c r="AX21" s="16" t="s">
        <v>44</v>
      </c>
      <c r="AY21" s="16" t="s">
        <v>44</v>
      </c>
      <c r="AZ21" s="16" t="s">
        <v>44</v>
      </c>
      <c r="BA21" s="17" t="s">
        <v>44</v>
      </c>
    </row>
    <row r="22" spans="1:53" ht="19.5" customHeight="1" thickBot="1">
      <c r="A22" s="440">
        <v>4</v>
      </c>
      <c r="B22" s="18" t="s">
        <v>42</v>
      </c>
      <c r="C22" s="19" t="s">
        <v>42</v>
      </c>
      <c r="D22" s="19" t="s">
        <v>42</v>
      </c>
      <c r="E22" s="19" t="s">
        <v>42</v>
      </c>
      <c r="F22" s="19" t="s">
        <v>42</v>
      </c>
      <c r="G22" s="19" t="s">
        <v>42</v>
      </c>
      <c r="H22" s="19" t="s">
        <v>42</v>
      </c>
      <c r="I22" s="19" t="s">
        <v>42</v>
      </c>
      <c r="J22" s="19" t="s">
        <v>42</v>
      </c>
      <c r="K22" s="19" t="s">
        <v>42</v>
      </c>
      <c r="L22" s="19" t="s">
        <v>42</v>
      </c>
      <c r="M22" s="19" t="s">
        <v>42</v>
      </c>
      <c r="N22" s="19" t="s">
        <v>42</v>
      </c>
      <c r="O22" s="19" t="s">
        <v>42</v>
      </c>
      <c r="P22" s="19" t="s">
        <v>42</v>
      </c>
      <c r="Q22" s="19" t="s">
        <v>43</v>
      </c>
      <c r="R22" s="19" t="s">
        <v>43</v>
      </c>
      <c r="S22" s="19" t="s">
        <v>44</v>
      </c>
      <c r="T22" s="19" t="s">
        <v>58</v>
      </c>
      <c r="U22" s="19" t="s">
        <v>58</v>
      </c>
      <c r="V22" s="19" t="s">
        <v>58</v>
      </c>
      <c r="W22" s="19" t="s">
        <v>58</v>
      </c>
      <c r="X22" s="28" t="s">
        <v>58</v>
      </c>
      <c r="Y22" s="28" t="s">
        <v>58</v>
      </c>
      <c r="Z22" s="28" t="s">
        <v>58</v>
      </c>
      <c r="AA22" s="28" t="s">
        <v>58</v>
      </c>
      <c r="AB22" s="19" t="s">
        <v>58</v>
      </c>
      <c r="AC22" s="19" t="s">
        <v>44</v>
      </c>
      <c r="AD22" s="19" t="s">
        <v>1</v>
      </c>
      <c r="AE22" s="19" t="s">
        <v>1</v>
      </c>
      <c r="AF22" s="19" t="s">
        <v>1</v>
      </c>
      <c r="AG22" s="19" t="s">
        <v>58</v>
      </c>
      <c r="AH22" s="19" t="s">
        <v>58</v>
      </c>
      <c r="AI22" s="19" t="s">
        <v>58</v>
      </c>
      <c r="AJ22" s="19" t="s">
        <v>58</v>
      </c>
      <c r="AK22" s="19" t="s">
        <v>58</v>
      </c>
      <c r="AL22" s="19" t="s">
        <v>58</v>
      </c>
      <c r="AM22" s="19" t="s">
        <v>58</v>
      </c>
      <c r="AN22" s="19" t="s">
        <v>58</v>
      </c>
      <c r="AO22" s="19" t="s">
        <v>43</v>
      </c>
      <c r="AP22" s="19" t="s">
        <v>43</v>
      </c>
      <c r="AQ22" s="19" t="s">
        <v>45</v>
      </c>
      <c r="AR22" s="19"/>
      <c r="AS22" s="572"/>
      <c r="AT22" s="573"/>
      <c r="AU22" s="573"/>
      <c r="AV22" s="573"/>
      <c r="AW22" s="573"/>
      <c r="AX22" s="441"/>
      <c r="AY22" s="441"/>
      <c r="AZ22" s="441"/>
      <c r="BA22" s="442"/>
    </row>
    <row r="23" spans="1:53" ht="19.5" customHeight="1">
      <c r="A23" s="44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444"/>
      <c r="AU23" s="444"/>
      <c r="AV23" s="444"/>
      <c r="AW23" s="444"/>
      <c r="AX23" s="444"/>
      <c r="AY23" s="444"/>
      <c r="AZ23" s="444"/>
      <c r="BA23" s="444"/>
    </row>
    <row r="24" spans="1:53" ht="19.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 t="s">
        <v>46</v>
      </c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</row>
    <row r="25" spans="1:53" s="23" customFormat="1" ht="21" customHeight="1">
      <c r="A25" s="574" t="s">
        <v>255</v>
      </c>
      <c r="B25" s="574"/>
      <c r="C25" s="574"/>
      <c r="D25" s="574"/>
      <c r="E25" s="574"/>
      <c r="F25" s="574"/>
      <c r="G25" s="574"/>
      <c r="H25" s="574"/>
      <c r="I25" s="574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446"/>
      <c r="AW25" s="446"/>
      <c r="AX25" s="446"/>
      <c r="AY25" s="446"/>
      <c r="AZ25" s="446"/>
      <c r="BA25" s="447"/>
    </row>
    <row r="26" spans="1:53" ht="15.75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6"/>
      <c r="AW26" s="446"/>
      <c r="AX26" s="446"/>
      <c r="AY26" s="446"/>
      <c r="AZ26" s="446"/>
      <c r="BA26" s="447"/>
    </row>
    <row r="27" spans="1:53" ht="21.75" customHeight="1">
      <c r="A27" s="448" t="s">
        <v>236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50"/>
      <c r="AX27" s="450"/>
      <c r="AY27" s="450"/>
      <c r="AZ27" s="450"/>
      <c r="BA27" s="428"/>
    </row>
    <row r="28" spans="1:53" ht="11.25" customHeight="1">
      <c r="A28" s="451"/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28"/>
    </row>
    <row r="29" spans="1:53" ht="22.5" customHeight="1">
      <c r="A29" s="575" t="s">
        <v>29</v>
      </c>
      <c r="B29" s="477"/>
      <c r="C29" s="493" t="s">
        <v>47</v>
      </c>
      <c r="D29" s="476"/>
      <c r="E29" s="476"/>
      <c r="F29" s="477"/>
      <c r="G29" s="576" t="s">
        <v>48</v>
      </c>
      <c r="H29" s="577"/>
      <c r="I29" s="578"/>
      <c r="J29" s="475" t="s">
        <v>20</v>
      </c>
      <c r="K29" s="476"/>
      <c r="L29" s="476"/>
      <c r="M29" s="477"/>
      <c r="N29" s="456" t="s">
        <v>256</v>
      </c>
      <c r="O29" s="457"/>
      <c r="P29" s="458"/>
      <c r="Q29" s="475" t="s">
        <v>234</v>
      </c>
      <c r="R29" s="555"/>
      <c r="S29" s="556"/>
      <c r="T29" s="475" t="s">
        <v>49</v>
      </c>
      <c r="U29" s="476"/>
      <c r="V29" s="477"/>
      <c r="W29" s="475" t="s">
        <v>50</v>
      </c>
      <c r="X29" s="476"/>
      <c r="Y29" s="477"/>
      <c r="Z29" s="444"/>
      <c r="AA29" s="484" t="s">
        <v>51</v>
      </c>
      <c r="AB29" s="485"/>
      <c r="AC29" s="485"/>
      <c r="AD29" s="485"/>
      <c r="AE29" s="485"/>
      <c r="AF29" s="486"/>
      <c r="AG29" s="487"/>
      <c r="AH29" s="465" t="s">
        <v>52</v>
      </c>
      <c r="AI29" s="492"/>
      <c r="AJ29" s="492"/>
      <c r="AK29" s="493" t="s">
        <v>53</v>
      </c>
      <c r="AL29" s="494"/>
      <c r="AM29" s="495"/>
      <c r="AN29" s="453"/>
      <c r="AO29" s="567" t="s">
        <v>235</v>
      </c>
      <c r="AP29" s="568"/>
      <c r="AQ29" s="568"/>
      <c r="AR29" s="568"/>
      <c r="AS29" s="456" t="s">
        <v>257</v>
      </c>
      <c r="AT29" s="457"/>
      <c r="AU29" s="457"/>
      <c r="AV29" s="457"/>
      <c r="AW29" s="458"/>
      <c r="AX29" s="465" t="s">
        <v>52</v>
      </c>
      <c r="AY29" s="465"/>
      <c r="AZ29" s="465"/>
      <c r="BA29" s="466"/>
    </row>
    <row r="30" spans="1:53" ht="15.75" customHeight="1">
      <c r="A30" s="478"/>
      <c r="B30" s="480"/>
      <c r="C30" s="478"/>
      <c r="D30" s="479"/>
      <c r="E30" s="479"/>
      <c r="F30" s="480"/>
      <c r="G30" s="579"/>
      <c r="H30" s="580"/>
      <c r="I30" s="581"/>
      <c r="J30" s="478"/>
      <c r="K30" s="479"/>
      <c r="L30" s="479"/>
      <c r="M30" s="480"/>
      <c r="N30" s="459"/>
      <c r="O30" s="460"/>
      <c r="P30" s="461"/>
      <c r="Q30" s="557"/>
      <c r="R30" s="558"/>
      <c r="S30" s="559"/>
      <c r="T30" s="478"/>
      <c r="U30" s="479"/>
      <c r="V30" s="480"/>
      <c r="W30" s="478"/>
      <c r="X30" s="479"/>
      <c r="Y30" s="480"/>
      <c r="Z30" s="444"/>
      <c r="AA30" s="488"/>
      <c r="AB30" s="489"/>
      <c r="AC30" s="489"/>
      <c r="AD30" s="489"/>
      <c r="AE30" s="489"/>
      <c r="AF30" s="490"/>
      <c r="AG30" s="491"/>
      <c r="AH30" s="492"/>
      <c r="AI30" s="492"/>
      <c r="AJ30" s="492"/>
      <c r="AK30" s="496"/>
      <c r="AL30" s="497"/>
      <c r="AM30" s="498"/>
      <c r="AN30" s="453"/>
      <c r="AO30" s="568"/>
      <c r="AP30" s="568"/>
      <c r="AQ30" s="568"/>
      <c r="AR30" s="568"/>
      <c r="AS30" s="459"/>
      <c r="AT30" s="460"/>
      <c r="AU30" s="460"/>
      <c r="AV30" s="460"/>
      <c r="AW30" s="461"/>
      <c r="AX30" s="465"/>
      <c r="AY30" s="465"/>
      <c r="AZ30" s="465"/>
      <c r="BA30" s="466"/>
    </row>
    <row r="31" spans="1:53" ht="42" customHeight="1">
      <c r="A31" s="481"/>
      <c r="B31" s="483"/>
      <c r="C31" s="481"/>
      <c r="D31" s="482"/>
      <c r="E31" s="482"/>
      <c r="F31" s="483"/>
      <c r="G31" s="582"/>
      <c r="H31" s="583"/>
      <c r="I31" s="584"/>
      <c r="J31" s="481"/>
      <c r="K31" s="482"/>
      <c r="L31" s="482"/>
      <c r="M31" s="483"/>
      <c r="N31" s="462"/>
      <c r="O31" s="463"/>
      <c r="P31" s="464"/>
      <c r="Q31" s="560"/>
      <c r="R31" s="561"/>
      <c r="S31" s="562"/>
      <c r="T31" s="481"/>
      <c r="U31" s="482"/>
      <c r="V31" s="483"/>
      <c r="W31" s="481"/>
      <c r="X31" s="482"/>
      <c r="Y31" s="483"/>
      <c r="Z31" s="444"/>
      <c r="AA31" s="467" t="s">
        <v>159</v>
      </c>
      <c r="AB31" s="468"/>
      <c r="AC31" s="468"/>
      <c r="AD31" s="468"/>
      <c r="AE31" s="468"/>
      <c r="AF31" s="469"/>
      <c r="AG31" s="470"/>
      <c r="AH31" s="471">
        <v>2</v>
      </c>
      <c r="AI31" s="472"/>
      <c r="AJ31" s="473"/>
      <c r="AK31" s="474">
        <v>3</v>
      </c>
      <c r="AL31" s="474"/>
      <c r="AM31" s="474"/>
      <c r="AN31" s="453"/>
      <c r="AO31" s="568"/>
      <c r="AP31" s="568"/>
      <c r="AQ31" s="568"/>
      <c r="AR31" s="568"/>
      <c r="AS31" s="459"/>
      <c r="AT31" s="460"/>
      <c r="AU31" s="460"/>
      <c r="AV31" s="460"/>
      <c r="AW31" s="461"/>
      <c r="AX31" s="465"/>
      <c r="AY31" s="465"/>
      <c r="AZ31" s="465"/>
      <c r="BA31" s="466"/>
    </row>
    <row r="32" spans="1:53" ht="26.25" customHeight="1">
      <c r="A32" s="549">
        <v>1</v>
      </c>
      <c r="B32" s="527"/>
      <c r="C32" s="502">
        <v>33</v>
      </c>
      <c r="D32" s="526"/>
      <c r="E32" s="526"/>
      <c r="F32" s="527"/>
      <c r="G32" s="502">
        <v>4</v>
      </c>
      <c r="H32" s="526"/>
      <c r="I32" s="527"/>
      <c r="J32" s="502">
        <v>3</v>
      </c>
      <c r="K32" s="526"/>
      <c r="L32" s="526"/>
      <c r="M32" s="527"/>
      <c r="N32" s="502"/>
      <c r="O32" s="526"/>
      <c r="P32" s="527"/>
      <c r="Q32" s="530"/>
      <c r="R32" s="531"/>
      <c r="S32" s="532"/>
      <c r="T32" s="502">
        <v>12</v>
      </c>
      <c r="U32" s="503"/>
      <c r="V32" s="554"/>
      <c r="W32" s="502">
        <f>C32+G32+J32+N32+Q32+T32</f>
        <v>52</v>
      </c>
      <c r="X32" s="503"/>
      <c r="Y32" s="504"/>
      <c r="Z32" s="444"/>
      <c r="AA32" s="516" t="s">
        <v>213</v>
      </c>
      <c r="AB32" s="486"/>
      <c r="AC32" s="486"/>
      <c r="AD32" s="486"/>
      <c r="AE32" s="486"/>
      <c r="AF32" s="486"/>
      <c r="AG32" s="487"/>
      <c r="AH32" s="474">
        <v>4</v>
      </c>
      <c r="AI32" s="517"/>
      <c r="AJ32" s="517"/>
      <c r="AK32" s="474">
        <v>3</v>
      </c>
      <c r="AL32" s="517"/>
      <c r="AM32" s="517"/>
      <c r="AN32" s="453"/>
      <c r="AO32" s="568"/>
      <c r="AP32" s="568"/>
      <c r="AQ32" s="568"/>
      <c r="AR32" s="568"/>
      <c r="AS32" s="462"/>
      <c r="AT32" s="463"/>
      <c r="AU32" s="463"/>
      <c r="AV32" s="463"/>
      <c r="AW32" s="464"/>
      <c r="AX32" s="465"/>
      <c r="AY32" s="465"/>
      <c r="AZ32" s="465"/>
      <c r="BA32" s="466"/>
    </row>
    <row r="33" spans="1:53" ht="23.25" customHeight="1">
      <c r="A33" s="536">
        <v>2</v>
      </c>
      <c r="B33" s="529"/>
      <c r="C33" s="502">
        <v>33</v>
      </c>
      <c r="D33" s="526"/>
      <c r="E33" s="526"/>
      <c r="F33" s="527"/>
      <c r="G33" s="518">
        <v>4</v>
      </c>
      <c r="H33" s="528"/>
      <c r="I33" s="529"/>
      <c r="J33" s="518">
        <v>3</v>
      </c>
      <c r="K33" s="528"/>
      <c r="L33" s="528"/>
      <c r="M33" s="529"/>
      <c r="N33" s="518"/>
      <c r="O33" s="528"/>
      <c r="P33" s="529"/>
      <c r="Q33" s="530"/>
      <c r="R33" s="531"/>
      <c r="S33" s="532"/>
      <c r="T33" s="518">
        <v>12</v>
      </c>
      <c r="U33" s="500"/>
      <c r="V33" s="501"/>
      <c r="W33" s="502">
        <f>C33+G33+J33+N33+Q33+T33</f>
        <v>52</v>
      </c>
      <c r="X33" s="503"/>
      <c r="Y33" s="504"/>
      <c r="Z33" s="444"/>
      <c r="AA33" s="506"/>
      <c r="AB33" s="490"/>
      <c r="AC33" s="490"/>
      <c r="AD33" s="490"/>
      <c r="AE33" s="490"/>
      <c r="AF33" s="490"/>
      <c r="AG33" s="491"/>
      <c r="AH33" s="517"/>
      <c r="AI33" s="517"/>
      <c r="AJ33" s="517"/>
      <c r="AK33" s="517"/>
      <c r="AL33" s="517"/>
      <c r="AM33" s="517"/>
      <c r="AN33" s="453"/>
      <c r="AO33" s="474">
        <v>1</v>
      </c>
      <c r="AP33" s="474"/>
      <c r="AQ33" s="474"/>
      <c r="AR33" s="474"/>
      <c r="AS33" s="519" t="s">
        <v>59</v>
      </c>
      <c r="AT33" s="519"/>
      <c r="AU33" s="519"/>
      <c r="AV33" s="519"/>
      <c r="AW33" s="519"/>
      <c r="AX33" s="519">
        <v>8</v>
      </c>
      <c r="AY33" s="519"/>
      <c r="AZ33" s="519"/>
      <c r="BA33" s="519"/>
    </row>
    <row r="34" spans="1:53" ht="21.75" customHeight="1">
      <c r="A34" s="536">
        <v>3</v>
      </c>
      <c r="B34" s="529"/>
      <c r="C34" s="502">
        <v>33</v>
      </c>
      <c r="D34" s="526"/>
      <c r="E34" s="526"/>
      <c r="F34" s="527"/>
      <c r="G34" s="518">
        <v>4</v>
      </c>
      <c r="H34" s="528"/>
      <c r="I34" s="529"/>
      <c r="J34" s="518">
        <v>3</v>
      </c>
      <c r="K34" s="528"/>
      <c r="L34" s="528"/>
      <c r="M34" s="529"/>
      <c r="N34" s="518"/>
      <c r="O34" s="528"/>
      <c r="P34" s="529"/>
      <c r="Q34" s="530"/>
      <c r="R34" s="531"/>
      <c r="S34" s="532"/>
      <c r="T34" s="518">
        <v>12</v>
      </c>
      <c r="U34" s="500"/>
      <c r="V34" s="501"/>
      <c r="W34" s="502">
        <f>C34+G34+J34+N34+Q34+T34</f>
        <v>52</v>
      </c>
      <c r="X34" s="503"/>
      <c r="Y34" s="504"/>
      <c r="Z34" s="444"/>
      <c r="AA34" s="505" t="s">
        <v>214</v>
      </c>
      <c r="AB34" s="486"/>
      <c r="AC34" s="486"/>
      <c r="AD34" s="486"/>
      <c r="AE34" s="486"/>
      <c r="AF34" s="486"/>
      <c r="AG34" s="487"/>
      <c r="AH34" s="507">
        <v>6</v>
      </c>
      <c r="AI34" s="508"/>
      <c r="AJ34" s="509"/>
      <c r="AK34" s="513">
        <v>3</v>
      </c>
      <c r="AL34" s="514"/>
      <c r="AM34" s="515"/>
      <c r="AN34" s="453"/>
      <c r="AO34" s="474"/>
      <c r="AP34" s="474"/>
      <c r="AQ34" s="474"/>
      <c r="AR34" s="474"/>
      <c r="AS34" s="519"/>
      <c r="AT34" s="519"/>
      <c r="AU34" s="519"/>
      <c r="AV34" s="519"/>
      <c r="AW34" s="519"/>
      <c r="AX34" s="519"/>
      <c r="AY34" s="519"/>
      <c r="AZ34" s="519"/>
      <c r="BA34" s="519"/>
    </row>
    <row r="35" spans="1:53" ht="22.5" customHeight="1">
      <c r="A35" s="536">
        <v>4</v>
      </c>
      <c r="B35" s="529"/>
      <c r="C35" s="502">
        <v>32</v>
      </c>
      <c r="D35" s="526"/>
      <c r="E35" s="526"/>
      <c r="F35" s="527"/>
      <c r="G35" s="518">
        <v>4</v>
      </c>
      <c r="H35" s="528"/>
      <c r="I35" s="529"/>
      <c r="J35" s="518">
        <v>3</v>
      </c>
      <c r="K35" s="528"/>
      <c r="L35" s="528"/>
      <c r="M35" s="529"/>
      <c r="N35" s="518"/>
      <c r="O35" s="528"/>
      <c r="P35" s="529"/>
      <c r="Q35" s="537">
        <v>1</v>
      </c>
      <c r="R35" s="531"/>
      <c r="S35" s="532"/>
      <c r="T35" s="499">
        <v>2</v>
      </c>
      <c r="U35" s="500"/>
      <c r="V35" s="501"/>
      <c r="W35" s="502">
        <f>C35+G35+J35+N35+Q35+T35</f>
        <v>42</v>
      </c>
      <c r="X35" s="503"/>
      <c r="Y35" s="504"/>
      <c r="Z35" s="444"/>
      <c r="AA35" s="506"/>
      <c r="AB35" s="490"/>
      <c r="AC35" s="490"/>
      <c r="AD35" s="490"/>
      <c r="AE35" s="490"/>
      <c r="AF35" s="490"/>
      <c r="AG35" s="491"/>
      <c r="AH35" s="510"/>
      <c r="AI35" s="511"/>
      <c r="AJ35" s="512"/>
      <c r="AK35" s="510"/>
      <c r="AL35" s="511"/>
      <c r="AM35" s="512"/>
      <c r="AN35" s="454"/>
      <c r="AO35" s="474"/>
      <c r="AP35" s="474"/>
      <c r="AQ35" s="474"/>
      <c r="AR35" s="474"/>
      <c r="AS35" s="519"/>
      <c r="AT35" s="519"/>
      <c r="AU35" s="519"/>
      <c r="AV35" s="519"/>
      <c r="AW35" s="519"/>
      <c r="AX35" s="519"/>
      <c r="AY35" s="519"/>
      <c r="AZ35" s="519"/>
      <c r="BA35" s="519"/>
    </row>
    <row r="36" spans="1:53" ht="34.5" customHeight="1">
      <c r="A36" s="538" t="s">
        <v>2</v>
      </c>
      <c r="B36" s="539"/>
      <c r="C36" s="540">
        <f>SUM(C32:F35)</f>
        <v>131</v>
      </c>
      <c r="D36" s="541"/>
      <c r="E36" s="541"/>
      <c r="F36" s="542"/>
      <c r="G36" s="533">
        <f>SUM(G32:I35)</f>
        <v>16</v>
      </c>
      <c r="H36" s="543"/>
      <c r="I36" s="539"/>
      <c r="J36" s="544">
        <f>SUM(J32:M35)</f>
        <v>12</v>
      </c>
      <c r="K36" s="545"/>
      <c r="L36" s="545"/>
      <c r="M36" s="546"/>
      <c r="N36" s="544">
        <f>SUM(N32:P35)</f>
        <v>0</v>
      </c>
      <c r="O36" s="545"/>
      <c r="P36" s="546"/>
      <c r="Q36" s="537">
        <f>SUM(Q32:S35)</f>
        <v>1</v>
      </c>
      <c r="R36" s="547"/>
      <c r="S36" s="548"/>
      <c r="T36" s="533">
        <f>SUM(T32:V35)</f>
        <v>38</v>
      </c>
      <c r="U36" s="534"/>
      <c r="V36" s="535"/>
      <c r="W36" s="533">
        <f>SUM(W32:Y35)</f>
        <v>198</v>
      </c>
      <c r="X36" s="534"/>
      <c r="Y36" s="535"/>
      <c r="Z36" s="444"/>
      <c r="AA36" s="520" t="s">
        <v>195</v>
      </c>
      <c r="AB36" s="469"/>
      <c r="AC36" s="469"/>
      <c r="AD36" s="469"/>
      <c r="AE36" s="469"/>
      <c r="AF36" s="469"/>
      <c r="AG36" s="470"/>
      <c r="AH36" s="521">
        <v>8</v>
      </c>
      <c r="AI36" s="522"/>
      <c r="AJ36" s="523"/>
      <c r="AK36" s="521">
        <v>3</v>
      </c>
      <c r="AL36" s="524"/>
      <c r="AM36" s="525"/>
      <c r="AN36" s="455"/>
      <c r="AO36" s="474"/>
      <c r="AP36" s="474"/>
      <c r="AQ36" s="474"/>
      <c r="AR36" s="474"/>
      <c r="AS36" s="519"/>
      <c r="AT36" s="519"/>
      <c r="AU36" s="519"/>
      <c r="AV36" s="519"/>
      <c r="AW36" s="519"/>
      <c r="AX36" s="519"/>
      <c r="AY36" s="519"/>
      <c r="AZ36" s="519"/>
      <c r="BA36" s="519"/>
    </row>
  </sheetData>
  <sheetProtection/>
  <mergeCells count="103">
    <mergeCell ref="P5:AM5"/>
    <mergeCell ref="A6:O6"/>
    <mergeCell ref="AO6:BA6"/>
    <mergeCell ref="A7:O7"/>
    <mergeCell ref="P7:AL7"/>
    <mergeCell ref="AN7:BA7"/>
    <mergeCell ref="A1:O1"/>
    <mergeCell ref="P1:AM1"/>
    <mergeCell ref="A2:O2"/>
    <mergeCell ref="A3:O3"/>
    <mergeCell ref="P3:AM3"/>
    <mergeCell ref="AN3:BA4"/>
    <mergeCell ref="A4:O4"/>
    <mergeCell ref="P8:AL8"/>
    <mergeCell ref="P9:AL9"/>
    <mergeCell ref="AN9:BA10"/>
    <mergeCell ref="P10:AM10"/>
    <mergeCell ref="A15:BA15"/>
    <mergeCell ref="A17:A18"/>
    <mergeCell ref="B17:E17"/>
    <mergeCell ref="F17:I17"/>
    <mergeCell ref="J17:M17"/>
    <mergeCell ref="N17:R17"/>
    <mergeCell ref="P11:AM11"/>
    <mergeCell ref="AO29:AR32"/>
    <mergeCell ref="AS17:AW17"/>
    <mergeCell ref="AX17:BA17"/>
    <mergeCell ref="AS22:AW22"/>
    <mergeCell ref="A25:AU25"/>
    <mergeCell ref="A29:B31"/>
    <mergeCell ref="C29:F31"/>
    <mergeCell ref="G29:I31"/>
    <mergeCell ref="J29:M31"/>
    <mergeCell ref="N29:P31"/>
    <mergeCell ref="Q29:S31"/>
    <mergeCell ref="S17:W17"/>
    <mergeCell ref="X17:AA17"/>
    <mergeCell ref="AB17:AE17"/>
    <mergeCell ref="AF17:AI17"/>
    <mergeCell ref="AJ17:AN17"/>
    <mergeCell ref="AO17:AR17"/>
    <mergeCell ref="A33:B33"/>
    <mergeCell ref="C33:F33"/>
    <mergeCell ref="G33:I33"/>
    <mergeCell ref="J33:M33"/>
    <mergeCell ref="N33:P33"/>
    <mergeCell ref="Q33:S33"/>
    <mergeCell ref="Q32:S32"/>
    <mergeCell ref="T32:V32"/>
    <mergeCell ref="W33:Y33"/>
    <mergeCell ref="A32:B32"/>
    <mergeCell ref="C32:F32"/>
    <mergeCell ref="G32:I32"/>
    <mergeCell ref="J32:M32"/>
    <mergeCell ref="N32:P32"/>
    <mergeCell ref="A36:B36"/>
    <mergeCell ref="C36:F36"/>
    <mergeCell ref="G36:I36"/>
    <mergeCell ref="J36:M36"/>
    <mergeCell ref="N36:P36"/>
    <mergeCell ref="Q36:S36"/>
    <mergeCell ref="T36:V36"/>
    <mergeCell ref="W36:Y36"/>
    <mergeCell ref="W34:Y34"/>
    <mergeCell ref="A35:B35"/>
    <mergeCell ref="C35:F35"/>
    <mergeCell ref="G35:I35"/>
    <mergeCell ref="J35:M35"/>
    <mergeCell ref="N35:P35"/>
    <mergeCell ref="Q35:S35"/>
    <mergeCell ref="A34:B34"/>
    <mergeCell ref="C34:F34"/>
    <mergeCell ref="G34:I34"/>
    <mergeCell ref="J34:M34"/>
    <mergeCell ref="N34:P34"/>
    <mergeCell ref="Q34:S34"/>
    <mergeCell ref="T34:V34"/>
    <mergeCell ref="AO33:AR36"/>
    <mergeCell ref="AS33:AW36"/>
    <mergeCell ref="AX33:BA36"/>
    <mergeCell ref="AA36:AG36"/>
    <mergeCell ref="AH36:AJ36"/>
    <mergeCell ref="AK36:AM36"/>
    <mergeCell ref="T35:V35"/>
    <mergeCell ref="W35:Y35"/>
    <mergeCell ref="AA34:AG35"/>
    <mergeCell ref="AH34:AJ35"/>
    <mergeCell ref="AK34:AM35"/>
    <mergeCell ref="AA32:AG33"/>
    <mergeCell ref="AH32:AJ33"/>
    <mergeCell ref="AK32:AM33"/>
    <mergeCell ref="W32:Y32"/>
    <mergeCell ref="T33:V33"/>
    <mergeCell ref="AS29:AW32"/>
    <mergeCell ref="AX29:BA32"/>
    <mergeCell ref="AA31:AG31"/>
    <mergeCell ref="AH31:AJ31"/>
    <mergeCell ref="AK31:AM31"/>
    <mergeCell ref="T29:V31"/>
    <mergeCell ref="W29:Y31"/>
    <mergeCell ref="AA29:AG30"/>
    <mergeCell ref="AH29:AJ30"/>
    <mergeCell ref="AK29:AM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0"/>
  <sheetViews>
    <sheetView tabSelected="1" view="pageBreakPreview" zoomScale="75" zoomScaleNormal="70" zoomScaleSheetLayoutView="75" zoomScalePageLayoutView="50" workbookViewId="0" topLeftCell="A1">
      <selection activeCell="F15" sqref="F15"/>
    </sheetView>
  </sheetViews>
  <sheetFormatPr defaultColWidth="9.140625" defaultRowHeight="15"/>
  <cols>
    <col min="1" max="1" width="11.28125" style="135" customWidth="1"/>
    <col min="2" max="2" width="46.57421875" style="56" customWidth="1"/>
    <col min="3" max="3" width="6.7109375" style="136" customWidth="1"/>
    <col min="4" max="4" width="12.00390625" style="137" customWidth="1"/>
    <col min="5" max="5" width="7.28125" style="137" customWidth="1"/>
    <col min="6" max="6" width="6.421875" style="136" customWidth="1"/>
    <col min="7" max="7" width="7.421875" style="136" customWidth="1"/>
    <col min="8" max="8" width="9.8515625" style="136" customWidth="1"/>
    <col min="9" max="9" width="8.7109375" style="56" customWidth="1"/>
    <col min="10" max="10" width="8.00390625" style="56" customWidth="1"/>
    <col min="11" max="11" width="5.8515625" style="56" customWidth="1"/>
    <col min="12" max="12" width="7.8515625" style="56" customWidth="1"/>
    <col min="13" max="13" width="8.8515625" style="56" customWidth="1"/>
    <col min="14" max="22" width="3.8515625" style="56" customWidth="1"/>
    <col min="23" max="24" width="4.00390625" style="56" customWidth="1"/>
    <col min="25" max="31" width="0" style="56" hidden="1" customWidth="1"/>
    <col min="32" max="32" width="12.8515625" style="45" hidden="1" customWidth="1"/>
    <col min="33" max="33" width="9.8515625" style="45" hidden="1" customWidth="1"/>
    <col min="34" max="34" width="13.8515625" style="45" hidden="1" customWidth="1"/>
    <col min="35" max="42" width="9.8515625" style="45" hidden="1" customWidth="1"/>
    <col min="43" max="48" width="0" style="56" hidden="1" customWidth="1"/>
    <col min="49" max="16384" width="9.140625" style="56" customWidth="1"/>
  </cols>
  <sheetData>
    <row r="1" spans="1:42" s="54" customFormat="1" ht="18.75" thickBot="1">
      <c r="A1" s="674" t="s">
        <v>228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6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54" customFormat="1" ht="15.75">
      <c r="A2" s="645" t="s">
        <v>145</v>
      </c>
      <c r="B2" s="648" t="s">
        <v>79</v>
      </c>
      <c r="C2" s="651" t="s">
        <v>60</v>
      </c>
      <c r="D2" s="652"/>
      <c r="E2" s="652"/>
      <c r="F2" s="653"/>
      <c r="G2" s="667" t="s">
        <v>80</v>
      </c>
      <c r="H2" s="712" t="s">
        <v>81</v>
      </c>
      <c r="I2" s="713"/>
      <c r="J2" s="713"/>
      <c r="K2" s="713"/>
      <c r="L2" s="713"/>
      <c r="M2" s="714"/>
      <c r="N2" s="677" t="s">
        <v>249</v>
      </c>
      <c r="O2" s="678"/>
      <c r="P2" s="678"/>
      <c r="Q2" s="678"/>
      <c r="R2" s="678"/>
      <c r="S2" s="678"/>
      <c r="T2" s="678"/>
      <c r="U2" s="678"/>
      <c r="V2" s="678"/>
      <c r="W2" s="678"/>
      <c r="X2" s="679"/>
      <c r="AF2" s="701" t="s">
        <v>61</v>
      </c>
      <c r="AG2" s="701"/>
      <c r="AH2" s="701"/>
      <c r="AI2" s="701" t="s">
        <v>62</v>
      </c>
      <c r="AJ2" s="701"/>
      <c r="AK2" s="701"/>
      <c r="AL2" s="701" t="s">
        <v>86</v>
      </c>
      <c r="AM2" s="701"/>
      <c r="AN2" s="701"/>
      <c r="AO2" s="701" t="s">
        <v>87</v>
      </c>
      <c r="AP2" s="701"/>
    </row>
    <row r="3" spans="1:42" s="54" customFormat="1" ht="16.5" thickBot="1">
      <c r="A3" s="646"/>
      <c r="B3" s="649"/>
      <c r="C3" s="670" t="s">
        <v>63</v>
      </c>
      <c r="D3" s="690" t="s">
        <v>64</v>
      </c>
      <c r="E3" s="692" t="s">
        <v>65</v>
      </c>
      <c r="F3" s="693"/>
      <c r="G3" s="668"/>
      <c r="H3" s="694" t="s">
        <v>0</v>
      </c>
      <c r="I3" s="715" t="s">
        <v>82</v>
      </c>
      <c r="J3" s="716"/>
      <c r="K3" s="716"/>
      <c r="L3" s="717"/>
      <c r="M3" s="706" t="s">
        <v>83</v>
      </c>
      <c r="N3" s="680"/>
      <c r="O3" s="681"/>
      <c r="P3" s="681"/>
      <c r="Q3" s="681"/>
      <c r="R3" s="681"/>
      <c r="S3" s="681"/>
      <c r="T3" s="681"/>
      <c r="U3" s="681"/>
      <c r="V3" s="681"/>
      <c r="W3" s="681"/>
      <c r="X3" s="682"/>
      <c r="AF3" s="194">
        <v>1</v>
      </c>
      <c r="AG3" s="194" t="s">
        <v>146</v>
      </c>
      <c r="AH3" s="194" t="s">
        <v>147</v>
      </c>
      <c r="AI3" s="194">
        <v>3</v>
      </c>
      <c r="AJ3" s="194" t="s">
        <v>148</v>
      </c>
      <c r="AK3" s="194" t="s">
        <v>149</v>
      </c>
      <c r="AL3" s="194">
        <v>5</v>
      </c>
      <c r="AM3" s="194" t="s">
        <v>150</v>
      </c>
      <c r="AN3" s="194" t="s">
        <v>151</v>
      </c>
      <c r="AO3" s="194">
        <v>7</v>
      </c>
      <c r="AP3" s="194">
        <v>8</v>
      </c>
    </row>
    <row r="4" spans="1:42" s="54" customFormat="1" ht="16.5" thickBot="1">
      <c r="A4" s="646"/>
      <c r="B4" s="649"/>
      <c r="C4" s="670"/>
      <c r="D4" s="690"/>
      <c r="E4" s="690" t="s">
        <v>66</v>
      </c>
      <c r="F4" s="710" t="s">
        <v>67</v>
      </c>
      <c r="G4" s="668"/>
      <c r="H4" s="695"/>
      <c r="I4" s="686" t="s">
        <v>2</v>
      </c>
      <c r="J4" s="686" t="s">
        <v>3</v>
      </c>
      <c r="K4" s="686" t="s">
        <v>84</v>
      </c>
      <c r="L4" s="686" t="s">
        <v>85</v>
      </c>
      <c r="M4" s="707"/>
      <c r="N4" s="683" t="s">
        <v>61</v>
      </c>
      <c r="O4" s="684"/>
      <c r="P4" s="685"/>
      <c r="Q4" s="683" t="s">
        <v>62</v>
      </c>
      <c r="R4" s="684"/>
      <c r="S4" s="685"/>
      <c r="T4" s="683" t="s">
        <v>86</v>
      </c>
      <c r="U4" s="684"/>
      <c r="V4" s="685"/>
      <c r="W4" s="683" t="s">
        <v>87</v>
      </c>
      <c r="X4" s="685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s="54" customFormat="1" ht="16.5" thickBot="1">
      <c r="A5" s="646"/>
      <c r="B5" s="649"/>
      <c r="C5" s="670"/>
      <c r="D5" s="690"/>
      <c r="E5" s="690"/>
      <c r="F5" s="710"/>
      <c r="G5" s="668"/>
      <c r="H5" s="695"/>
      <c r="I5" s="687"/>
      <c r="J5" s="687"/>
      <c r="K5" s="687"/>
      <c r="L5" s="687"/>
      <c r="M5" s="707"/>
      <c r="N5" s="121">
        <v>1</v>
      </c>
      <c r="O5" s="122" t="s">
        <v>146</v>
      </c>
      <c r="P5" s="123" t="s">
        <v>147</v>
      </c>
      <c r="Q5" s="121">
        <v>3</v>
      </c>
      <c r="R5" s="122" t="s">
        <v>148</v>
      </c>
      <c r="S5" s="124" t="s">
        <v>149</v>
      </c>
      <c r="T5" s="125">
        <v>5</v>
      </c>
      <c r="U5" s="122" t="s">
        <v>150</v>
      </c>
      <c r="V5" s="124" t="s">
        <v>151</v>
      </c>
      <c r="W5" s="121">
        <v>7</v>
      </c>
      <c r="X5" s="124">
        <v>8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s="54" customFormat="1" ht="16.5" thickBot="1">
      <c r="A6" s="646"/>
      <c r="B6" s="649"/>
      <c r="C6" s="670"/>
      <c r="D6" s="690"/>
      <c r="E6" s="690"/>
      <c r="F6" s="710"/>
      <c r="G6" s="668"/>
      <c r="H6" s="695"/>
      <c r="I6" s="687"/>
      <c r="J6" s="687"/>
      <c r="K6" s="687"/>
      <c r="L6" s="687"/>
      <c r="M6" s="708"/>
      <c r="N6" s="697" t="s">
        <v>250</v>
      </c>
      <c r="O6" s="698"/>
      <c r="P6" s="699"/>
      <c r="Q6" s="699"/>
      <c r="R6" s="699"/>
      <c r="S6" s="699"/>
      <c r="T6" s="699"/>
      <c r="U6" s="699"/>
      <c r="V6" s="699"/>
      <c r="W6" s="699"/>
      <c r="X6" s="700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54" customFormat="1" ht="16.5" thickBot="1">
      <c r="A7" s="647"/>
      <c r="B7" s="650"/>
      <c r="C7" s="671"/>
      <c r="D7" s="691"/>
      <c r="E7" s="691"/>
      <c r="F7" s="711"/>
      <c r="G7" s="669"/>
      <c r="H7" s="696"/>
      <c r="I7" s="688"/>
      <c r="J7" s="688"/>
      <c r="K7" s="688"/>
      <c r="L7" s="688"/>
      <c r="M7" s="709"/>
      <c r="N7" s="121">
        <v>15</v>
      </c>
      <c r="O7" s="122">
        <v>9</v>
      </c>
      <c r="P7" s="124">
        <v>9</v>
      </c>
      <c r="Q7" s="121">
        <v>15</v>
      </c>
      <c r="R7" s="122">
        <v>9</v>
      </c>
      <c r="S7" s="124">
        <v>9</v>
      </c>
      <c r="T7" s="121">
        <v>15</v>
      </c>
      <c r="U7" s="122">
        <v>9</v>
      </c>
      <c r="V7" s="124">
        <v>9</v>
      </c>
      <c r="W7" s="121">
        <v>15</v>
      </c>
      <c r="X7" s="124">
        <v>17</v>
      </c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s="54" customFormat="1" ht="16.5" thickBot="1">
      <c r="A8" s="126">
        <v>1</v>
      </c>
      <c r="B8" s="127">
        <v>2</v>
      </c>
      <c r="C8" s="128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>
        <v>12</v>
      </c>
      <c r="M8" s="129">
        <v>13</v>
      </c>
      <c r="N8" s="121">
        <v>14</v>
      </c>
      <c r="O8" s="130">
        <v>15</v>
      </c>
      <c r="P8" s="121">
        <v>16</v>
      </c>
      <c r="Q8" s="130">
        <v>17</v>
      </c>
      <c r="R8" s="121">
        <v>18</v>
      </c>
      <c r="S8" s="130">
        <v>19</v>
      </c>
      <c r="T8" s="121">
        <v>20</v>
      </c>
      <c r="U8" s="130">
        <v>21</v>
      </c>
      <c r="V8" s="121">
        <v>22</v>
      </c>
      <c r="W8" s="130">
        <v>23</v>
      </c>
      <c r="X8" s="127">
        <v>24</v>
      </c>
      <c r="Y8" s="128">
        <v>25</v>
      </c>
      <c r="Z8" s="126">
        <v>26</v>
      </c>
      <c r="AA8" s="129">
        <v>27</v>
      </c>
      <c r="AB8" s="126">
        <v>28</v>
      </c>
      <c r="AC8" s="129">
        <v>29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54" customFormat="1" ht="16.5" thickBot="1">
      <c r="A9" s="702" t="s">
        <v>88</v>
      </c>
      <c r="B9" s="703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5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54" customFormat="1" ht="16.5" thickBot="1">
      <c r="A10" s="664" t="s">
        <v>112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6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55" customFormat="1" ht="15.75">
      <c r="A11" s="195" t="s">
        <v>68</v>
      </c>
      <c r="B11" s="196" t="s">
        <v>5</v>
      </c>
      <c r="C11" s="97"/>
      <c r="D11" s="197"/>
      <c r="E11" s="198"/>
      <c r="F11" s="199"/>
      <c r="G11" s="200">
        <f>G12+G13+G14+G15</f>
        <v>14</v>
      </c>
      <c r="H11" s="201">
        <f>SUM(H12:H15)</f>
        <v>420</v>
      </c>
      <c r="I11" s="202">
        <f>SUM(I12:I15)</f>
        <v>147</v>
      </c>
      <c r="J11" s="203"/>
      <c r="K11" s="203"/>
      <c r="L11" s="203">
        <f>SUM(L12:L15)</f>
        <v>147</v>
      </c>
      <c r="M11" s="204">
        <f>SUM(M12:M15)</f>
        <v>273</v>
      </c>
      <c r="N11" s="170"/>
      <c r="O11" s="205"/>
      <c r="P11" s="151"/>
      <c r="Q11" s="149"/>
      <c r="R11" s="205"/>
      <c r="S11" s="151"/>
      <c r="T11" s="149"/>
      <c r="U11" s="205"/>
      <c r="V11" s="151"/>
      <c r="W11" s="149"/>
      <c r="X11" s="151"/>
      <c r="AD11" s="55" t="s">
        <v>61</v>
      </c>
      <c r="AE11" s="48">
        <f>AF28+AG28</f>
        <v>33.5</v>
      </c>
      <c r="AF11" s="44" t="b">
        <f>ISBLANK(N11)</f>
        <v>1</v>
      </c>
      <c r="AG11" s="44" t="b">
        <f>ISBLANK(O11)</f>
        <v>1</v>
      </c>
      <c r="AH11" s="44"/>
      <c r="AI11" s="44" t="b">
        <f>ISBLANK(Q11)</f>
        <v>1</v>
      </c>
      <c r="AJ11" s="44" t="b">
        <f>ISBLANK(R11)</f>
        <v>1</v>
      </c>
      <c r="AK11" s="44"/>
      <c r="AL11" s="44" t="b">
        <f>ISBLANK(T11)</f>
        <v>1</v>
      </c>
      <c r="AM11" s="44" t="b">
        <f>ISBLANK(U11)</f>
        <v>1</v>
      </c>
      <c r="AN11" s="44"/>
      <c r="AO11" s="44" t="b">
        <f>ISBLANK(W11)</f>
        <v>1</v>
      </c>
      <c r="AP11" s="44" t="b">
        <f>ISBLANK(X11)</f>
        <v>1</v>
      </c>
    </row>
    <row r="12" spans="1:42" s="55" customFormat="1" ht="15.75">
      <c r="A12" s="206" t="s">
        <v>69</v>
      </c>
      <c r="B12" s="207" t="s">
        <v>5</v>
      </c>
      <c r="C12" s="208"/>
      <c r="D12" s="209">
        <v>1</v>
      </c>
      <c r="E12" s="210"/>
      <c r="F12" s="211"/>
      <c r="G12" s="212">
        <v>3</v>
      </c>
      <c r="H12" s="108">
        <f aca="true" t="shared" si="0" ref="H12:H27">G12*30</f>
        <v>90</v>
      </c>
      <c r="I12" s="213">
        <f>J12+K12+L12</f>
        <v>30</v>
      </c>
      <c r="J12" s="214"/>
      <c r="K12" s="214"/>
      <c r="L12" s="214">
        <v>30</v>
      </c>
      <c r="M12" s="78">
        <f aca="true" t="shared" si="1" ref="M12:M27">H12-I12</f>
        <v>60</v>
      </c>
      <c r="N12" s="148">
        <v>2</v>
      </c>
      <c r="O12" s="215"/>
      <c r="P12" s="153"/>
      <c r="Q12" s="152"/>
      <c r="R12" s="215"/>
      <c r="S12" s="153"/>
      <c r="T12" s="152"/>
      <c r="U12" s="215"/>
      <c r="V12" s="153"/>
      <c r="W12" s="152"/>
      <c r="X12" s="153"/>
      <c r="AD12" s="55" t="s">
        <v>62</v>
      </c>
      <c r="AE12" s="48">
        <f>AI28+AJ28</f>
        <v>21</v>
      </c>
      <c r="AF12" s="44" t="b">
        <f aca="true" t="shared" si="2" ref="AF12:AP27">ISBLANK(N12)</f>
        <v>0</v>
      </c>
      <c r="AG12" s="44" t="b">
        <f t="shared" si="2"/>
        <v>1</v>
      </c>
      <c r="AH12" s="44"/>
      <c r="AI12" s="44" t="b">
        <f t="shared" si="2"/>
        <v>1</v>
      </c>
      <c r="AJ12" s="44" t="b">
        <f t="shared" si="2"/>
        <v>1</v>
      </c>
      <c r="AK12" s="44"/>
      <c r="AL12" s="44" t="b">
        <f t="shared" si="2"/>
        <v>1</v>
      </c>
      <c r="AM12" s="44" t="b">
        <f t="shared" si="2"/>
        <v>1</v>
      </c>
      <c r="AN12" s="44"/>
      <c r="AO12" s="44" t="b">
        <f t="shared" si="2"/>
        <v>1</v>
      </c>
      <c r="AP12" s="44" t="b">
        <f t="shared" si="2"/>
        <v>1</v>
      </c>
    </row>
    <row r="13" spans="1:42" s="55" customFormat="1" ht="15.75">
      <c r="A13" s="206" t="s">
        <v>70</v>
      </c>
      <c r="B13" s="207" t="s">
        <v>5</v>
      </c>
      <c r="C13" s="208"/>
      <c r="D13" s="209">
        <v>2</v>
      </c>
      <c r="E13" s="210"/>
      <c r="F13" s="211"/>
      <c r="G13" s="212">
        <v>3.5</v>
      </c>
      <c r="H13" s="108">
        <f t="shared" si="0"/>
        <v>105</v>
      </c>
      <c r="I13" s="213">
        <f>J13+K13+L13</f>
        <v>36</v>
      </c>
      <c r="J13" s="214"/>
      <c r="K13" s="214"/>
      <c r="L13" s="214">
        <v>36</v>
      </c>
      <c r="M13" s="78">
        <f t="shared" si="1"/>
        <v>69</v>
      </c>
      <c r="N13" s="148"/>
      <c r="O13" s="215">
        <v>2</v>
      </c>
      <c r="P13" s="153">
        <v>2</v>
      </c>
      <c r="Q13" s="152"/>
      <c r="R13" s="215"/>
      <c r="S13" s="153"/>
      <c r="T13" s="152"/>
      <c r="U13" s="215"/>
      <c r="V13" s="153"/>
      <c r="W13" s="152"/>
      <c r="X13" s="153"/>
      <c r="AD13" s="55" t="s">
        <v>86</v>
      </c>
      <c r="AE13" s="48">
        <f>AL28+AM28</f>
        <v>3</v>
      </c>
      <c r="AF13" s="44" t="b">
        <f t="shared" si="2"/>
        <v>1</v>
      </c>
      <c r="AG13" s="44" t="b">
        <f t="shared" si="2"/>
        <v>0</v>
      </c>
      <c r="AH13" s="44"/>
      <c r="AI13" s="44" t="b">
        <f t="shared" si="2"/>
        <v>1</v>
      </c>
      <c r="AJ13" s="44" t="b">
        <f t="shared" si="2"/>
        <v>1</v>
      </c>
      <c r="AK13" s="44"/>
      <c r="AL13" s="44" t="b">
        <f t="shared" si="2"/>
        <v>1</v>
      </c>
      <c r="AM13" s="44" t="b">
        <f t="shared" si="2"/>
        <v>1</v>
      </c>
      <c r="AN13" s="44"/>
      <c r="AO13" s="44" t="b">
        <f t="shared" si="2"/>
        <v>1</v>
      </c>
      <c r="AP13" s="44" t="b">
        <f t="shared" si="2"/>
        <v>1</v>
      </c>
    </row>
    <row r="14" spans="1:42" s="55" customFormat="1" ht="15.75">
      <c r="A14" s="206" t="s">
        <v>89</v>
      </c>
      <c r="B14" s="207" t="s">
        <v>5</v>
      </c>
      <c r="C14" s="208"/>
      <c r="D14" s="209">
        <v>3</v>
      </c>
      <c r="E14" s="216"/>
      <c r="F14" s="211"/>
      <c r="G14" s="212">
        <v>4</v>
      </c>
      <c r="H14" s="108">
        <f t="shared" si="0"/>
        <v>120</v>
      </c>
      <c r="I14" s="213">
        <f>J14+K14+L14</f>
        <v>45</v>
      </c>
      <c r="J14" s="214"/>
      <c r="K14" s="214"/>
      <c r="L14" s="214">
        <v>45</v>
      </c>
      <c r="M14" s="78">
        <f t="shared" si="1"/>
        <v>75</v>
      </c>
      <c r="N14" s="148"/>
      <c r="O14" s="215"/>
      <c r="P14" s="153"/>
      <c r="Q14" s="152">
        <v>3</v>
      </c>
      <c r="R14" s="215"/>
      <c r="S14" s="153"/>
      <c r="T14" s="152"/>
      <c r="U14" s="215"/>
      <c r="V14" s="153"/>
      <c r="W14" s="217"/>
      <c r="X14" s="218"/>
      <c r="AD14" s="55" t="s">
        <v>87</v>
      </c>
      <c r="AE14" s="48">
        <f>AO28+AP28</f>
        <v>0</v>
      </c>
      <c r="AF14" s="44" t="b">
        <f t="shared" si="2"/>
        <v>1</v>
      </c>
      <c r="AG14" s="44" t="b">
        <f t="shared" si="2"/>
        <v>1</v>
      </c>
      <c r="AH14" s="44"/>
      <c r="AI14" s="44" t="b">
        <f t="shared" si="2"/>
        <v>0</v>
      </c>
      <c r="AJ14" s="44" t="b">
        <f t="shared" si="2"/>
        <v>1</v>
      </c>
      <c r="AK14" s="44"/>
      <c r="AL14" s="44" t="b">
        <f t="shared" si="2"/>
        <v>1</v>
      </c>
      <c r="AM14" s="44" t="b">
        <f t="shared" si="2"/>
        <v>1</v>
      </c>
      <c r="AN14" s="44"/>
      <c r="AO14" s="44" t="b">
        <f t="shared" si="2"/>
        <v>1</v>
      </c>
      <c r="AP14" s="44" t="b">
        <f t="shared" si="2"/>
        <v>1</v>
      </c>
    </row>
    <row r="15" spans="1:42" s="55" customFormat="1" ht="15.75">
      <c r="A15" s="206" t="s">
        <v>90</v>
      </c>
      <c r="B15" s="207" t="s">
        <v>5</v>
      </c>
      <c r="C15" s="219"/>
      <c r="D15" s="220" t="s">
        <v>152</v>
      </c>
      <c r="E15" s="143"/>
      <c r="F15" s="221"/>
      <c r="G15" s="222">
        <v>3.5</v>
      </c>
      <c r="H15" s="108">
        <f t="shared" si="0"/>
        <v>105</v>
      </c>
      <c r="I15" s="213">
        <f>J15+K15+L15</f>
        <v>36</v>
      </c>
      <c r="J15" s="223"/>
      <c r="K15" s="223"/>
      <c r="L15" s="223">
        <v>36</v>
      </c>
      <c r="M15" s="78">
        <f t="shared" si="1"/>
        <v>69</v>
      </c>
      <c r="N15" s="224"/>
      <c r="O15" s="225"/>
      <c r="P15" s="226"/>
      <c r="Q15" s="227"/>
      <c r="R15" s="225">
        <v>2</v>
      </c>
      <c r="S15" s="226">
        <v>2</v>
      </c>
      <c r="T15" s="227"/>
      <c r="U15" s="225"/>
      <c r="V15" s="226"/>
      <c r="W15" s="227"/>
      <c r="X15" s="226"/>
      <c r="AE15" s="48">
        <f>SUM(AE11:AE14)</f>
        <v>57.5</v>
      </c>
      <c r="AF15" s="44" t="b">
        <f t="shared" si="2"/>
        <v>1</v>
      </c>
      <c r="AG15" s="44" t="b">
        <f t="shared" si="2"/>
        <v>1</v>
      </c>
      <c r="AH15" s="44"/>
      <c r="AI15" s="44" t="b">
        <f t="shared" si="2"/>
        <v>1</v>
      </c>
      <c r="AJ15" s="44" t="b">
        <f t="shared" si="2"/>
        <v>0</v>
      </c>
      <c r="AK15" s="44"/>
      <c r="AL15" s="44" t="b">
        <f t="shared" si="2"/>
        <v>1</v>
      </c>
      <c r="AM15" s="44" t="b">
        <f t="shared" si="2"/>
        <v>1</v>
      </c>
      <c r="AN15" s="44"/>
      <c r="AO15" s="44" t="b">
        <f t="shared" si="2"/>
        <v>1</v>
      </c>
      <c r="AP15" s="44" t="b">
        <f t="shared" si="2"/>
        <v>1</v>
      </c>
    </row>
    <row r="16" spans="1:42" s="55" customFormat="1" ht="17.25" customHeight="1">
      <c r="A16" s="228" t="s">
        <v>91</v>
      </c>
      <c r="B16" s="229" t="s">
        <v>229</v>
      </c>
      <c r="C16" s="208"/>
      <c r="D16" s="131" t="s">
        <v>136</v>
      </c>
      <c r="E16" s="216"/>
      <c r="F16" s="230"/>
      <c r="G16" s="231">
        <v>2</v>
      </c>
      <c r="H16" s="232">
        <f t="shared" si="0"/>
        <v>60</v>
      </c>
      <c r="I16" s="208">
        <f aca="true" t="shared" si="3" ref="I16:I21">J16+L16</f>
        <v>30</v>
      </c>
      <c r="J16" s="233">
        <v>15</v>
      </c>
      <c r="K16" s="233"/>
      <c r="L16" s="233">
        <v>15</v>
      </c>
      <c r="M16" s="234">
        <f t="shared" si="1"/>
        <v>30</v>
      </c>
      <c r="N16" s="148">
        <v>2</v>
      </c>
      <c r="O16" s="215"/>
      <c r="P16" s="153"/>
      <c r="Q16" s="152"/>
      <c r="R16" s="215"/>
      <c r="S16" s="153"/>
      <c r="T16" s="152"/>
      <c r="U16" s="215"/>
      <c r="V16" s="153"/>
      <c r="W16" s="152"/>
      <c r="X16" s="235"/>
      <c r="AF16" s="44" t="b">
        <f t="shared" si="2"/>
        <v>0</v>
      </c>
      <c r="AG16" s="44" t="b">
        <f t="shared" si="2"/>
        <v>1</v>
      </c>
      <c r="AH16" s="44"/>
      <c r="AI16" s="44" t="b">
        <f t="shared" si="2"/>
        <v>1</v>
      </c>
      <c r="AJ16" s="44" t="b">
        <f t="shared" si="2"/>
        <v>1</v>
      </c>
      <c r="AK16" s="44"/>
      <c r="AL16" s="44" t="b">
        <f t="shared" si="2"/>
        <v>1</v>
      </c>
      <c r="AM16" s="44" t="b">
        <f t="shared" si="2"/>
        <v>1</v>
      </c>
      <c r="AN16" s="44"/>
      <c r="AO16" s="44" t="b">
        <f t="shared" si="2"/>
        <v>1</v>
      </c>
      <c r="AP16" s="44" t="b">
        <f t="shared" si="2"/>
        <v>1</v>
      </c>
    </row>
    <row r="17" spans="1:42" s="55" customFormat="1" ht="15.75">
      <c r="A17" s="228" t="s">
        <v>92</v>
      </c>
      <c r="B17" s="229" t="s">
        <v>6</v>
      </c>
      <c r="C17" s="208">
        <v>1</v>
      </c>
      <c r="D17" s="131"/>
      <c r="E17" s="216"/>
      <c r="F17" s="230"/>
      <c r="G17" s="231">
        <v>7</v>
      </c>
      <c r="H17" s="232">
        <f t="shared" si="0"/>
        <v>210</v>
      </c>
      <c r="I17" s="208">
        <f t="shared" si="3"/>
        <v>75</v>
      </c>
      <c r="J17" s="233">
        <v>45</v>
      </c>
      <c r="K17" s="233"/>
      <c r="L17" s="233">
        <v>30</v>
      </c>
      <c r="M17" s="234">
        <f t="shared" si="1"/>
        <v>135</v>
      </c>
      <c r="N17" s="148">
        <v>5</v>
      </c>
      <c r="O17" s="215"/>
      <c r="P17" s="153"/>
      <c r="Q17" s="152"/>
      <c r="R17" s="215"/>
      <c r="S17" s="153"/>
      <c r="T17" s="152"/>
      <c r="U17" s="215"/>
      <c r="V17" s="153"/>
      <c r="W17" s="152"/>
      <c r="X17" s="235"/>
      <c r="AF17" s="44" t="b">
        <f t="shared" si="2"/>
        <v>0</v>
      </c>
      <c r="AG17" s="44" t="b">
        <f t="shared" si="2"/>
        <v>1</v>
      </c>
      <c r="AH17" s="44"/>
      <c r="AI17" s="44" t="b">
        <f t="shared" si="2"/>
        <v>1</v>
      </c>
      <c r="AJ17" s="44" t="b">
        <f t="shared" si="2"/>
        <v>1</v>
      </c>
      <c r="AK17" s="44"/>
      <c r="AL17" s="44" t="b">
        <f t="shared" si="2"/>
        <v>1</v>
      </c>
      <c r="AM17" s="44" t="b">
        <f t="shared" si="2"/>
        <v>1</v>
      </c>
      <c r="AN17" s="44"/>
      <c r="AO17" s="44" t="b">
        <f t="shared" si="2"/>
        <v>1</v>
      </c>
      <c r="AP17" s="44" t="b">
        <f t="shared" si="2"/>
        <v>1</v>
      </c>
    </row>
    <row r="18" spans="1:42" s="83" customFormat="1" ht="15.75">
      <c r="A18" s="228" t="s">
        <v>94</v>
      </c>
      <c r="B18" s="229" t="s">
        <v>7</v>
      </c>
      <c r="C18" s="208"/>
      <c r="D18" s="233"/>
      <c r="E18" s="236"/>
      <c r="F18" s="237"/>
      <c r="G18" s="231">
        <f aca="true" t="shared" si="4" ref="G18:M18">G19+G20</f>
        <v>11</v>
      </c>
      <c r="H18" s="232">
        <f t="shared" si="4"/>
        <v>330</v>
      </c>
      <c r="I18" s="208">
        <f t="shared" si="4"/>
        <v>129</v>
      </c>
      <c r="J18" s="233">
        <f t="shared" si="4"/>
        <v>48</v>
      </c>
      <c r="K18" s="233">
        <f t="shared" si="4"/>
        <v>0</v>
      </c>
      <c r="L18" s="233">
        <f t="shared" si="4"/>
        <v>81</v>
      </c>
      <c r="M18" s="234">
        <f t="shared" si="4"/>
        <v>201</v>
      </c>
      <c r="N18" s="238"/>
      <c r="O18" s="239"/>
      <c r="P18" s="240"/>
      <c r="Q18" s="213"/>
      <c r="R18" s="239"/>
      <c r="S18" s="78"/>
      <c r="T18" s="213"/>
      <c r="U18" s="239"/>
      <c r="V18" s="78"/>
      <c r="W18" s="213"/>
      <c r="X18" s="78"/>
      <c r="AF18" s="44" t="b">
        <f t="shared" si="2"/>
        <v>1</v>
      </c>
      <c r="AG18" s="44" t="b">
        <f t="shared" si="2"/>
        <v>1</v>
      </c>
      <c r="AH18" s="44"/>
      <c r="AI18" s="44" t="b">
        <f t="shared" si="2"/>
        <v>1</v>
      </c>
      <c r="AJ18" s="44" t="b">
        <f t="shared" si="2"/>
        <v>1</v>
      </c>
      <c r="AK18" s="44"/>
      <c r="AL18" s="44" t="b">
        <f t="shared" si="2"/>
        <v>1</v>
      </c>
      <c r="AM18" s="44" t="b">
        <f t="shared" si="2"/>
        <v>1</v>
      </c>
      <c r="AN18" s="44"/>
      <c r="AO18" s="44" t="b">
        <f t="shared" si="2"/>
        <v>1</v>
      </c>
      <c r="AP18" s="44" t="b">
        <f t="shared" si="2"/>
        <v>1</v>
      </c>
    </row>
    <row r="19" spans="1:42" s="54" customFormat="1" ht="15.75">
      <c r="A19" s="241" t="s">
        <v>175</v>
      </c>
      <c r="B19" s="242" t="s">
        <v>177</v>
      </c>
      <c r="C19" s="213"/>
      <c r="D19" s="214" t="s">
        <v>153</v>
      </c>
      <c r="E19" s="243"/>
      <c r="F19" s="244"/>
      <c r="G19" s="245">
        <v>6</v>
      </c>
      <c r="H19" s="246">
        <f>G19*30</f>
        <v>180</v>
      </c>
      <c r="I19" s="213">
        <f>J19+K19+L19</f>
        <v>75</v>
      </c>
      <c r="J19" s="16">
        <v>30</v>
      </c>
      <c r="K19" s="16"/>
      <c r="L19" s="16">
        <v>45</v>
      </c>
      <c r="M19" s="146">
        <f>H19-I19</f>
        <v>105</v>
      </c>
      <c r="N19" s="238">
        <v>5</v>
      </c>
      <c r="O19" s="239"/>
      <c r="P19" s="240"/>
      <c r="Q19" s="213"/>
      <c r="R19" s="239"/>
      <c r="S19" s="78"/>
      <c r="T19" s="213"/>
      <c r="U19" s="239"/>
      <c r="V19" s="78"/>
      <c r="W19" s="213"/>
      <c r="X19" s="78"/>
      <c r="AF19" s="44" t="b">
        <f t="shared" si="2"/>
        <v>0</v>
      </c>
      <c r="AG19" s="44" t="b">
        <f t="shared" si="2"/>
        <v>1</v>
      </c>
      <c r="AH19" s="44"/>
      <c r="AI19" s="44" t="b">
        <f t="shared" si="2"/>
        <v>1</v>
      </c>
      <c r="AJ19" s="44" t="b">
        <f t="shared" si="2"/>
        <v>1</v>
      </c>
      <c r="AK19" s="44"/>
      <c r="AL19" s="44" t="b">
        <f t="shared" si="2"/>
        <v>1</v>
      </c>
      <c r="AM19" s="44" t="b">
        <f t="shared" si="2"/>
        <v>1</v>
      </c>
      <c r="AN19" s="44"/>
      <c r="AO19" s="44" t="b">
        <f t="shared" si="2"/>
        <v>1</v>
      </c>
      <c r="AP19" s="44" t="b">
        <f t="shared" si="2"/>
        <v>1</v>
      </c>
    </row>
    <row r="20" spans="1:42" s="54" customFormat="1" ht="15.75">
      <c r="A20" s="241" t="s">
        <v>176</v>
      </c>
      <c r="B20" s="242" t="s">
        <v>178</v>
      </c>
      <c r="C20" s="213">
        <v>2</v>
      </c>
      <c r="D20" s="214"/>
      <c r="E20" s="243"/>
      <c r="F20" s="244"/>
      <c r="G20" s="245">
        <v>5</v>
      </c>
      <c r="H20" s="246">
        <f>G20*30</f>
        <v>150</v>
      </c>
      <c r="I20" s="213">
        <f>J20+K20+L20</f>
        <v>54</v>
      </c>
      <c r="J20" s="16">
        <v>18</v>
      </c>
      <c r="K20" s="16"/>
      <c r="L20" s="16">
        <v>36</v>
      </c>
      <c r="M20" s="146">
        <f>H20-I20</f>
        <v>96</v>
      </c>
      <c r="N20" s="238"/>
      <c r="O20" s="239">
        <v>3</v>
      </c>
      <c r="P20" s="240">
        <v>3</v>
      </c>
      <c r="Q20" s="213"/>
      <c r="R20" s="239"/>
      <c r="S20" s="78"/>
      <c r="T20" s="213"/>
      <c r="U20" s="239"/>
      <c r="V20" s="78"/>
      <c r="W20" s="213"/>
      <c r="X20" s="78"/>
      <c r="AF20" s="44" t="b">
        <f t="shared" si="2"/>
        <v>1</v>
      </c>
      <c r="AG20" s="44" t="b">
        <f t="shared" si="2"/>
        <v>0</v>
      </c>
      <c r="AH20" s="44"/>
      <c r="AI20" s="44" t="b">
        <f t="shared" si="2"/>
        <v>1</v>
      </c>
      <c r="AJ20" s="44" t="b">
        <f t="shared" si="2"/>
        <v>1</v>
      </c>
      <c r="AK20" s="44"/>
      <c r="AL20" s="44" t="b">
        <f t="shared" si="2"/>
        <v>1</v>
      </c>
      <c r="AM20" s="44" t="b">
        <f t="shared" si="2"/>
        <v>1</v>
      </c>
      <c r="AN20" s="44"/>
      <c r="AO20" s="44" t="b">
        <f t="shared" si="2"/>
        <v>1</v>
      </c>
      <c r="AP20" s="44" t="b">
        <f t="shared" si="2"/>
        <v>1</v>
      </c>
    </row>
    <row r="21" spans="1:42" s="55" customFormat="1" ht="31.5">
      <c r="A21" s="228" t="s">
        <v>94</v>
      </c>
      <c r="B21" s="229" t="s">
        <v>93</v>
      </c>
      <c r="C21" s="208"/>
      <c r="D21" s="233" t="s">
        <v>152</v>
      </c>
      <c r="E21" s="236"/>
      <c r="F21" s="237"/>
      <c r="G21" s="231">
        <v>3.5</v>
      </c>
      <c r="H21" s="232">
        <f t="shared" si="0"/>
        <v>105</v>
      </c>
      <c r="I21" s="208">
        <f t="shared" si="3"/>
        <v>36</v>
      </c>
      <c r="J21" s="233">
        <v>18</v>
      </c>
      <c r="K21" s="233"/>
      <c r="L21" s="233">
        <v>18</v>
      </c>
      <c r="M21" s="234">
        <f t="shared" si="1"/>
        <v>69</v>
      </c>
      <c r="N21" s="148"/>
      <c r="O21" s="215"/>
      <c r="P21" s="235"/>
      <c r="Q21" s="152"/>
      <c r="R21" s="215">
        <v>2</v>
      </c>
      <c r="S21" s="153">
        <v>2</v>
      </c>
      <c r="T21" s="152"/>
      <c r="U21" s="215"/>
      <c r="V21" s="153"/>
      <c r="W21" s="152"/>
      <c r="X21" s="153"/>
      <c r="AF21" s="44" t="b">
        <f t="shared" si="2"/>
        <v>1</v>
      </c>
      <c r="AG21" s="44" t="b">
        <f t="shared" si="2"/>
        <v>1</v>
      </c>
      <c r="AH21" s="44"/>
      <c r="AI21" s="44" t="b">
        <f t="shared" si="2"/>
        <v>1</v>
      </c>
      <c r="AJ21" s="44" t="b">
        <f t="shared" si="2"/>
        <v>0</v>
      </c>
      <c r="AK21" s="44"/>
      <c r="AL21" s="44" t="b">
        <f t="shared" si="2"/>
        <v>1</v>
      </c>
      <c r="AM21" s="44" t="b">
        <f t="shared" si="2"/>
        <v>1</v>
      </c>
      <c r="AN21" s="44"/>
      <c r="AO21" s="44" t="b">
        <f t="shared" si="2"/>
        <v>1</v>
      </c>
      <c r="AP21" s="44" t="b">
        <f t="shared" si="2"/>
        <v>1</v>
      </c>
    </row>
    <row r="22" spans="1:42" s="55" customFormat="1" ht="15.75">
      <c r="A22" s="228" t="s">
        <v>95</v>
      </c>
      <c r="B22" s="229" t="s">
        <v>11</v>
      </c>
      <c r="C22" s="208">
        <v>4</v>
      </c>
      <c r="D22" s="233"/>
      <c r="E22" s="236"/>
      <c r="F22" s="237"/>
      <c r="G22" s="231">
        <v>4</v>
      </c>
      <c r="H22" s="232">
        <f>G22*30</f>
        <v>120</v>
      </c>
      <c r="I22" s="208">
        <f>J22+L22</f>
        <v>54</v>
      </c>
      <c r="J22" s="233">
        <v>36</v>
      </c>
      <c r="K22" s="233"/>
      <c r="L22" s="233">
        <v>18</v>
      </c>
      <c r="M22" s="234">
        <f>H22-I22</f>
        <v>66</v>
      </c>
      <c r="N22" s="148"/>
      <c r="O22" s="215"/>
      <c r="P22" s="235"/>
      <c r="Q22" s="152"/>
      <c r="R22" s="215">
        <v>3</v>
      </c>
      <c r="S22" s="153">
        <v>3</v>
      </c>
      <c r="T22" s="152"/>
      <c r="U22" s="215"/>
      <c r="V22" s="153"/>
      <c r="W22" s="152"/>
      <c r="X22" s="153"/>
      <c r="AF22" s="44" t="b">
        <f t="shared" si="2"/>
        <v>1</v>
      </c>
      <c r="AG22" s="44" t="b">
        <f t="shared" si="2"/>
        <v>1</v>
      </c>
      <c r="AH22" s="44"/>
      <c r="AI22" s="44" t="b">
        <f t="shared" si="2"/>
        <v>1</v>
      </c>
      <c r="AJ22" s="44" t="b">
        <f t="shared" si="2"/>
        <v>0</v>
      </c>
      <c r="AK22" s="44"/>
      <c r="AL22" s="44" t="b">
        <f t="shared" si="2"/>
        <v>1</v>
      </c>
      <c r="AM22" s="44" t="b">
        <f t="shared" si="2"/>
        <v>1</v>
      </c>
      <c r="AN22" s="44"/>
      <c r="AO22" s="44" t="b">
        <f t="shared" si="2"/>
        <v>1</v>
      </c>
      <c r="AP22" s="44" t="b">
        <f t="shared" si="2"/>
        <v>1</v>
      </c>
    </row>
    <row r="23" spans="1:42" s="83" customFormat="1" ht="15.75">
      <c r="A23" s="228" t="s">
        <v>113</v>
      </c>
      <c r="B23" s="229" t="s">
        <v>10</v>
      </c>
      <c r="C23" s="208"/>
      <c r="D23" s="233"/>
      <c r="E23" s="236"/>
      <c r="F23" s="237"/>
      <c r="G23" s="231">
        <f aca="true" t="shared" si="5" ref="G23:M23">G24+G25</f>
        <v>10</v>
      </c>
      <c r="H23" s="232">
        <f t="shared" si="5"/>
        <v>300</v>
      </c>
      <c r="I23" s="208">
        <f t="shared" si="5"/>
        <v>129</v>
      </c>
      <c r="J23" s="233">
        <f t="shared" si="5"/>
        <v>48</v>
      </c>
      <c r="K23" s="233">
        <f t="shared" si="5"/>
        <v>48</v>
      </c>
      <c r="L23" s="233">
        <f t="shared" si="5"/>
        <v>33</v>
      </c>
      <c r="M23" s="234">
        <f t="shared" si="5"/>
        <v>171</v>
      </c>
      <c r="N23" s="238"/>
      <c r="O23" s="239"/>
      <c r="P23" s="240"/>
      <c r="Q23" s="213"/>
      <c r="R23" s="239"/>
      <c r="S23" s="78"/>
      <c r="T23" s="213"/>
      <c r="U23" s="239"/>
      <c r="V23" s="78"/>
      <c r="W23" s="213"/>
      <c r="X23" s="78"/>
      <c r="AF23" s="44" t="b">
        <f t="shared" si="2"/>
        <v>1</v>
      </c>
      <c r="AG23" s="44" t="b">
        <f t="shared" si="2"/>
        <v>1</v>
      </c>
      <c r="AH23" s="44"/>
      <c r="AI23" s="44" t="b">
        <f t="shared" si="2"/>
        <v>1</v>
      </c>
      <c r="AJ23" s="44" t="b">
        <f t="shared" si="2"/>
        <v>1</v>
      </c>
      <c r="AK23" s="44"/>
      <c r="AL23" s="44" t="b">
        <f t="shared" si="2"/>
        <v>1</v>
      </c>
      <c r="AM23" s="44" t="b">
        <f t="shared" si="2"/>
        <v>1</v>
      </c>
      <c r="AN23" s="44"/>
      <c r="AO23" s="44" t="b">
        <f t="shared" si="2"/>
        <v>1</v>
      </c>
      <c r="AP23" s="44" t="b">
        <f t="shared" si="2"/>
        <v>1</v>
      </c>
    </row>
    <row r="24" spans="1:42" s="54" customFormat="1" ht="15.75">
      <c r="A24" s="241" t="s">
        <v>179</v>
      </c>
      <c r="B24" s="242" t="s">
        <v>181</v>
      </c>
      <c r="C24" s="213"/>
      <c r="D24" s="214">
        <v>2</v>
      </c>
      <c r="E24" s="243"/>
      <c r="F24" s="244"/>
      <c r="G24" s="245">
        <v>4</v>
      </c>
      <c r="H24" s="246">
        <f>G24*30</f>
        <v>120</v>
      </c>
      <c r="I24" s="213">
        <f>J24+K24+L24</f>
        <v>54</v>
      </c>
      <c r="J24" s="16">
        <v>18</v>
      </c>
      <c r="K24" s="16">
        <v>18</v>
      </c>
      <c r="L24" s="16">
        <v>18</v>
      </c>
      <c r="M24" s="146">
        <f>H24-I24</f>
        <v>66</v>
      </c>
      <c r="N24" s="238"/>
      <c r="O24" s="239">
        <v>3</v>
      </c>
      <c r="P24" s="240">
        <v>3</v>
      </c>
      <c r="Q24" s="213"/>
      <c r="R24" s="239"/>
      <c r="S24" s="78"/>
      <c r="T24" s="213"/>
      <c r="U24" s="239"/>
      <c r="V24" s="78"/>
      <c r="W24" s="213"/>
      <c r="X24" s="78"/>
      <c r="AF24" s="44" t="b">
        <f t="shared" si="2"/>
        <v>1</v>
      </c>
      <c r="AG24" s="44" t="b">
        <f t="shared" si="2"/>
        <v>0</v>
      </c>
      <c r="AH24" s="44"/>
      <c r="AI24" s="44" t="b">
        <f t="shared" si="2"/>
        <v>1</v>
      </c>
      <c r="AJ24" s="44" t="b">
        <f t="shared" si="2"/>
        <v>1</v>
      </c>
      <c r="AK24" s="44"/>
      <c r="AL24" s="44" t="b">
        <f t="shared" si="2"/>
        <v>1</v>
      </c>
      <c r="AM24" s="44" t="b">
        <f t="shared" si="2"/>
        <v>1</v>
      </c>
      <c r="AN24" s="44"/>
      <c r="AO24" s="44" t="b">
        <f t="shared" si="2"/>
        <v>1</v>
      </c>
      <c r="AP24" s="44" t="b">
        <f t="shared" si="2"/>
        <v>1</v>
      </c>
    </row>
    <row r="25" spans="1:42" s="54" customFormat="1" ht="15.75">
      <c r="A25" s="241" t="s">
        <v>180</v>
      </c>
      <c r="B25" s="242" t="s">
        <v>182</v>
      </c>
      <c r="C25" s="213">
        <v>3</v>
      </c>
      <c r="D25" s="214"/>
      <c r="E25" s="243"/>
      <c r="F25" s="244"/>
      <c r="G25" s="245">
        <v>6</v>
      </c>
      <c r="H25" s="246">
        <f>G25*30</f>
        <v>180</v>
      </c>
      <c r="I25" s="213">
        <f>J25+K25+L25</f>
        <v>75</v>
      </c>
      <c r="J25" s="16">
        <v>30</v>
      </c>
      <c r="K25" s="16">
        <v>30</v>
      </c>
      <c r="L25" s="16">
        <v>15</v>
      </c>
      <c r="M25" s="146">
        <f>H25-I25</f>
        <v>105</v>
      </c>
      <c r="N25" s="238"/>
      <c r="O25" s="239"/>
      <c r="P25" s="240"/>
      <c r="Q25" s="213">
        <v>5</v>
      </c>
      <c r="R25" s="239"/>
      <c r="S25" s="78"/>
      <c r="T25" s="213"/>
      <c r="U25" s="239"/>
      <c r="V25" s="78"/>
      <c r="W25" s="213"/>
      <c r="X25" s="78"/>
      <c r="AF25" s="44" t="b">
        <f t="shared" si="2"/>
        <v>1</v>
      </c>
      <c r="AG25" s="44" t="b">
        <f t="shared" si="2"/>
        <v>1</v>
      </c>
      <c r="AH25" s="44"/>
      <c r="AI25" s="44" t="b">
        <f t="shared" si="2"/>
        <v>0</v>
      </c>
      <c r="AJ25" s="44" t="b">
        <f t="shared" si="2"/>
        <v>1</v>
      </c>
      <c r="AK25" s="44"/>
      <c r="AL25" s="44" t="b">
        <f t="shared" si="2"/>
        <v>1</v>
      </c>
      <c r="AM25" s="44" t="b">
        <f t="shared" si="2"/>
        <v>1</v>
      </c>
      <c r="AN25" s="44"/>
      <c r="AO25" s="44" t="b">
        <f t="shared" si="2"/>
        <v>1</v>
      </c>
      <c r="AP25" s="44" t="b">
        <f t="shared" si="2"/>
        <v>1</v>
      </c>
    </row>
    <row r="26" spans="1:42" s="55" customFormat="1" ht="16.5" customHeight="1">
      <c r="A26" s="247" t="s">
        <v>114</v>
      </c>
      <c r="B26" s="248" t="s">
        <v>9</v>
      </c>
      <c r="C26" s="249"/>
      <c r="D26" s="233" t="s">
        <v>153</v>
      </c>
      <c r="E26" s="233"/>
      <c r="F26" s="234"/>
      <c r="G26" s="250">
        <v>3</v>
      </c>
      <c r="H26" s="232">
        <f t="shared" si="0"/>
        <v>90</v>
      </c>
      <c r="I26" s="208">
        <f>J26+K26+L26</f>
        <v>45</v>
      </c>
      <c r="J26" s="233">
        <v>15</v>
      </c>
      <c r="K26" s="233">
        <v>30</v>
      </c>
      <c r="L26" s="233"/>
      <c r="M26" s="234">
        <f t="shared" si="1"/>
        <v>45</v>
      </c>
      <c r="N26" s="238">
        <v>3</v>
      </c>
      <c r="O26" s="239"/>
      <c r="P26" s="78"/>
      <c r="Q26" s="213"/>
      <c r="R26" s="239"/>
      <c r="S26" s="78"/>
      <c r="T26" s="213"/>
      <c r="U26" s="239"/>
      <c r="V26" s="78"/>
      <c r="W26" s="213"/>
      <c r="X26" s="78"/>
      <c r="AF26" s="44" t="b">
        <f t="shared" si="2"/>
        <v>0</v>
      </c>
      <c r="AG26" s="44" t="b">
        <f t="shared" si="2"/>
        <v>1</v>
      </c>
      <c r="AH26" s="44"/>
      <c r="AI26" s="44" t="b">
        <f t="shared" si="2"/>
        <v>1</v>
      </c>
      <c r="AJ26" s="44" t="b">
        <f t="shared" si="2"/>
        <v>1</v>
      </c>
      <c r="AK26" s="44"/>
      <c r="AL26" s="44" t="b">
        <f t="shared" si="2"/>
        <v>1</v>
      </c>
      <c r="AM26" s="44" t="b">
        <f t="shared" si="2"/>
        <v>1</v>
      </c>
      <c r="AN26" s="44"/>
      <c r="AO26" s="44" t="b">
        <f t="shared" si="2"/>
        <v>1</v>
      </c>
      <c r="AP26" s="44" t="b">
        <f t="shared" si="2"/>
        <v>1</v>
      </c>
    </row>
    <row r="27" spans="1:42" s="55" customFormat="1" ht="32.25" thickBot="1">
      <c r="A27" s="228" t="s">
        <v>115</v>
      </c>
      <c r="B27" s="251" t="s">
        <v>17</v>
      </c>
      <c r="C27" s="252">
        <v>5</v>
      </c>
      <c r="D27" s="253"/>
      <c r="E27" s="253"/>
      <c r="F27" s="254"/>
      <c r="G27" s="255">
        <v>3</v>
      </c>
      <c r="H27" s="256">
        <f t="shared" si="0"/>
        <v>90</v>
      </c>
      <c r="I27" s="257">
        <f>J27+K27+L27</f>
        <v>30</v>
      </c>
      <c r="J27" s="253">
        <v>15</v>
      </c>
      <c r="K27" s="253">
        <v>15</v>
      </c>
      <c r="L27" s="253"/>
      <c r="M27" s="254">
        <f t="shared" si="1"/>
        <v>60</v>
      </c>
      <c r="N27" s="258"/>
      <c r="O27" s="259"/>
      <c r="P27" s="260"/>
      <c r="Q27" s="261"/>
      <c r="R27" s="259"/>
      <c r="S27" s="260"/>
      <c r="T27" s="261">
        <v>2</v>
      </c>
      <c r="U27" s="259"/>
      <c r="V27" s="260"/>
      <c r="W27" s="261"/>
      <c r="X27" s="260"/>
      <c r="AF27" s="44" t="b">
        <f t="shared" si="2"/>
        <v>1</v>
      </c>
      <c r="AG27" s="44" t="b">
        <f t="shared" si="2"/>
        <v>1</v>
      </c>
      <c r="AH27" s="44"/>
      <c r="AI27" s="44" t="b">
        <f t="shared" si="2"/>
        <v>1</v>
      </c>
      <c r="AJ27" s="44" t="b">
        <f t="shared" si="2"/>
        <v>1</v>
      </c>
      <c r="AK27" s="44"/>
      <c r="AL27" s="44" t="b">
        <f t="shared" si="2"/>
        <v>0</v>
      </c>
      <c r="AM27" s="44" t="b">
        <f t="shared" si="2"/>
        <v>1</v>
      </c>
      <c r="AN27" s="44"/>
      <c r="AO27" s="44" t="b">
        <f t="shared" si="2"/>
        <v>1</v>
      </c>
      <c r="AP27" s="44" t="b">
        <f t="shared" si="2"/>
        <v>1</v>
      </c>
    </row>
    <row r="28" spans="1:43" s="54" customFormat="1" ht="16.5" customHeight="1" thickBot="1">
      <c r="A28" s="611" t="s">
        <v>215</v>
      </c>
      <c r="B28" s="612"/>
      <c r="C28" s="612"/>
      <c r="D28" s="612"/>
      <c r="E28" s="612"/>
      <c r="F28" s="613"/>
      <c r="G28" s="84">
        <f>G11+G16+G17+G18+G21+G22+G23+G26+G27</f>
        <v>57.5</v>
      </c>
      <c r="H28" s="85">
        <f aca="true" t="shared" si="6" ref="H28:M28">H11+H16+H17+H18+H21+H22+H23+H26+H27</f>
        <v>1725</v>
      </c>
      <c r="I28" s="85">
        <f t="shared" si="6"/>
        <v>675</v>
      </c>
      <c r="J28" s="85">
        <f t="shared" si="6"/>
        <v>240</v>
      </c>
      <c r="K28" s="85">
        <f t="shared" si="6"/>
        <v>93</v>
      </c>
      <c r="L28" s="85">
        <f t="shared" si="6"/>
        <v>342</v>
      </c>
      <c r="M28" s="85">
        <f t="shared" si="6"/>
        <v>1050</v>
      </c>
      <c r="N28" s="85">
        <f aca="true" t="shared" si="7" ref="N28:AC28">SUM(N11:N27)</f>
        <v>17</v>
      </c>
      <c r="O28" s="85">
        <f t="shared" si="7"/>
        <v>8</v>
      </c>
      <c r="P28" s="85">
        <f t="shared" si="7"/>
        <v>8</v>
      </c>
      <c r="Q28" s="85">
        <f t="shared" si="7"/>
        <v>8</v>
      </c>
      <c r="R28" s="85">
        <f t="shared" si="7"/>
        <v>7</v>
      </c>
      <c r="S28" s="85">
        <f t="shared" si="7"/>
        <v>7</v>
      </c>
      <c r="T28" s="85">
        <f t="shared" si="7"/>
        <v>2</v>
      </c>
      <c r="U28" s="85">
        <f t="shared" si="7"/>
        <v>0</v>
      </c>
      <c r="V28" s="85">
        <f t="shared" si="7"/>
        <v>0</v>
      </c>
      <c r="W28" s="85">
        <f t="shared" si="7"/>
        <v>0</v>
      </c>
      <c r="X28" s="85">
        <f t="shared" si="7"/>
        <v>0</v>
      </c>
      <c r="Y28" s="120">
        <f t="shared" si="7"/>
        <v>0</v>
      </c>
      <c r="Z28" s="85">
        <f t="shared" si="7"/>
        <v>0</v>
      </c>
      <c r="AA28" s="85">
        <f t="shared" si="7"/>
        <v>0</v>
      </c>
      <c r="AB28" s="85">
        <f t="shared" si="7"/>
        <v>0</v>
      </c>
      <c r="AC28" s="85">
        <f t="shared" si="7"/>
        <v>0</v>
      </c>
      <c r="AF28" s="46">
        <f>SUMIF(AF11:AF27,FALSE,$G11:$G27)</f>
        <v>21</v>
      </c>
      <c r="AG28" s="46">
        <f aca="true" t="shared" si="8" ref="AG28:AP28">SUMIF(AG11:AG27,FALSE,$G11:$G27)</f>
        <v>12.5</v>
      </c>
      <c r="AH28" s="46">
        <f t="shared" si="8"/>
        <v>0</v>
      </c>
      <c r="AI28" s="46">
        <f t="shared" si="8"/>
        <v>10</v>
      </c>
      <c r="AJ28" s="46">
        <f t="shared" si="8"/>
        <v>11</v>
      </c>
      <c r="AK28" s="46">
        <f t="shared" si="8"/>
        <v>0</v>
      </c>
      <c r="AL28" s="46">
        <f t="shared" si="8"/>
        <v>3</v>
      </c>
      <c r="AM28" s="46">
        <f t="shared" si="8"/>
        <v>0</v>
      </c>
      <c r="AN28" s="46">
        <f t="shared" si="8"/>
        <v>0</v>
      </c>
      <c r="AO28" s="46">
        <f t="shared" si="8"/>
        <v>0</v>
      </c>
      <c r="AP28" s="46">
        <f t="shared" si="8"/>
        <v>0</v>
      </c>
      <c r="AQ28" s="47">
        <f>SUM(AF28:AP28)</f>
        <v>57.5</v>
      </c>
    </row>
    <row r="29" spans="1:24" ht="16.5" customHeight="1" thickBot="1">
      <c r="A29" s="654" t="s">
        <v>116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7"/>
    </row>
    <row r="30" spans="1:42" ht="16.5" customHeight="1">
      <c r="A30" s="101" t="s">
        <v>96</v>
      </c>
      <c r="B30" s="99" t="s">
        <v>8</v>
      </c>
      <c r="C30" s="89"/>
      <c r="D30" s="86"/>
      <c r="E30" s="86"/>
      <c r="F30" s="90"/>
      <c r="G30" s="98">
        <f aca="true" t="shared" si="9" ref="G30:M30">G31+G32</f>
        <v>15</v>
      </c>
      <c r="H30" s="93">
        <f t="shared" si="9"/>
        <v>450</v>
      </c>
      <c r="I30" s="95">
        <f t="shared" si="9"/>
        <v>162</v>
      </c>
      <c r="J30" s="87">
        <f t="shared" si="9"/>
        <v>81</v>
      </c>
      <c r="K30" s="87">
        <f t="shared" si="9"/>
        <v>33</v>
      </c>
      <c r="L30" s="87">
        <f t="shared" si="9"/>
        <v>48</v>
      </c>
      <c r="M30" s="112">
        <f t="shared" si="9"/>
        <v>288</v>
      </c>
      <c r="N30" s="94"/>
      <c r="O30" s="115"/>
      <c r="P30" s="88"/>
      <c r="Q30" s="113"/>
      <c r="R30" s="116"/>
      <c r="S30" s="88"/>
      <c r="T30" s="97"/>
      <c r="U30" s="117"/>
      <c r="V30" s="88"/>
      <c r="W30" s="96"/>
      <c r="X30" s="88"/>
      <c r="AD30" s="55" t="s">
        <v>61</v>
      </c>
      <c r="AE30" s="50">
        <f>AF49+AG49</f>
        <v>22</v>
      </c>
      <c r="AF30" s="44" t="b">
        <f>ISBLANK(N30)</f>
        <v>1</v>
      </c>
      <c r="AG30" s="44" t="b">
        <f>ISBLANK(O30)</f>
        <v>1</v>
      </c>
      <c r="AI30" s="44" t="b">
        <f>ISBLANK(Q30)</f>
        <v>1</v>
      </c>
      <c r="AJ30" s="44" t="b">
        <f>ISBLANK(R30)</f>
        <v>1</v>
      </c>
      <c r="AL30" s="44" t="b">
        <f>ISBLANK(T30)</f>
        <v>1</v>
      </c>
      <c r="AM30" s="44" t="b">
        <f>ISBLANK(U30)</f>
        <v>1</v>
      </c>
      <c r="AO30" s="44" t="b">
        <f>ISBLANK(W30)</f>
        <v>1</v>
      </c>
      <c r="AP30" s="44" t="b">
        <f>ISBLANK(X30)</f>
        <v>1</v>
      </c>
    </row>
    <row r="31" spans="1:45" ht="15.75">
      <c r="A31" s="32" t="s">
        <v>117</v>
      </c>
      <c r="B31" s="33" t="s">
        <v>183</v>
      </c>
      <c r="C31" s="34" t="s">
        <v>136</v>
      </c>
      <c r="D31" s="35"/>
      <c r="E31" s="36"/>
      <c r="F31" s="37"/>
      <c r="G31" s="262">
        <v>9</v>
      </c>
      <c r="H31" s="246">
        <f>G31*30</f>
        <v>270</v>
      </c>
      <c r="I31" s="213">
        <f>J31+K31+L31</f>
        <v>90</v>
      </c>
      <c r="J31" s="38">
        <v>45</v>
      </c>
      <c r="K31" s="38">
        <v>15</v>
      </c>
      <c r="L31" s="38">
        <v>30</v>
      </c>
      <c r="M31" s="146">
        <f>H31-I31</f>
        <v>180</v>
      </c>
      <c r="N31" s="39">
        <v>7</v>
      </c>
      <c r="O31" s="40"/>
      <c r="P31" s="41"/>
      <c r="Q31" s="30"/>
      <c r="R31" s="31"/>
      <c r="S31" s="41"/>
      <c r="T31" s="30"/>
      <c r="U31" s="31"/>
      <c r="V31" s="41"/>
      <c r="W31" s="42"/>
      <c r="X31" s="41"/>
      <c r="AD31" s="55" t="s">
        <v>62</v>
      </c>
      <c r="AE31" s="50">
        <f>AI49+AJ49</f>
        <v>34.5</v>
      </c>
      <c r="AF31" s="44" t="b">
        <f aca="true" t="shared" si="10" ref="AF31:AP48">ISBLANK(N31)</f>
        <v>0</v>
      </c>
      <c r="AG31" s="44" t="b">
        <f t="shared" si="10"/>
        <v>1</v>
      </c>
      <c r="AI31" s="44" t="b">
        <f t="shared" si="10"/>
        <v>1</v>
      </c>
      <c r="AJ31" s="44" t="b">
        <f t="shared" si="10"/>
        <v>1</v>
      </c>
      <c r="AL31" s="44" t="b">
        <f t="shared" si="10"/>
        <v>1</v>
      </c>
      <c r="AM31" s="44" t="b">
        <f t="shared" si="10"/>
        <v>1</v>
      </c>
      <c r="AO31" s="44" t="b">
        <f t="shared" si="10"/>
        <v>1</v>
      </c>
      <c r="AP31" s="44" t="b">
        <f t="shared" si="10"/>
        <v>1</v>
      </c>
      <c r="AS31" s="56" t="s">
        <v>258</v>
      </c>
    </row>
    <row r="32" spans="1:42" ht="15.75">
      <c r="A32" s="32" t="s">
        <v>121</v>
      </c>
      <c r="B32" s="33" t="s">
        <v>184</v>
      </c>
      <c r="C32" s="34" t="s">
        <v>185</v>
      </c>
      <c r="D32" s="35"/>
      <c r="E32" s="36"/>
      <c r="F32" s="37"/>
      <c r="G32" s="262">
        <v>6</v>
      </c>
      <c r="H32" s="246">
        <f>G32*30</f>
        <v>180</v>
      </c>
      <c r="I32" s="213">
        <f>J32+K32+L32</f>
        <v>72</v>
      </c>
      <c r="J32" s="38">
        <v>36</v>
      </c>
      <c r="K32" s="38">
        <v>18</v>
      </c>
      <c r="L32" s="38">
        <v>18</v>
      </c>
      <c r="M32" s="146">
        <f>H32-I32</f>
        <v>108</v>
      </c>
      <c r="N32" s="39"/>
      <c r="O32" s="40">
        <v>4</v>
      </c>
      <c r="P32" s="41">
        <v>4</v>
      </c>
      <c r="Q32" s="30"/>
      <c r="R32" s="31"/>
      <c r="S32" s="41"/>
      <c r="T32" s="30"/>
      <c r="U32" s="31"/>
      <c r="V32" s="41"/>
      <c r="W32" s="42"/>
      <c r="X32" s="41"/>
      <c r="AD32" s="55" t="s">
        <v>86</v>
      </c>
      <c r="AE32" s="50">
        <f>AL49+AM49</f>
        <v>27</v>
      </c>
      <c r="AF32" s="44" t="b">
        <f t="shared" si="10"/>
        <v>1</v>
      </c>
      <c r="AG32" s="44" t="b">
        <f t="shared" si="10"/>
        <v>0</v>
      </c>
      <c r="AI32" s="44" t="b">
        <f t="shared" si="10"/>
        <v>1</v>
      </c>
      <c r="AJ32" s="44" t="b">
        <f t="shared" si="10"/>
        <v>1</v>
      </c>
      <c r="AL32" s="44" t="b">
        <f t="shared" si="10"/>
        <v>1</v>
      </c>
      <c r="AM32" s="44" t="b">
        <f t="shared" si="10"/>
        <v>1</v>
      </c>
      <c r="AO32" s="44" t="b">
        <f t="shared" si="10"/>
        <v>1</v>
      </c>
      <c r="AP32" s="44" t="b">
        <f t="shared" si="10"/>
        <v>1</v>
      </c>
    </row>
    <row r="33" spans="1:42" ht="15.75">
      <c r="A33" s="263" t="s">
        <v>122</v>
      </c>
      <c r="B33" s="264" t="s">
        <v>14</v>
      </c>
      <c r="C33" s="208"/>
      <c r="D33" s="233"/>
      <c r="E33" s="236"/>
      <c r="F33" s="237"/>
      <c r="G33" s="231">
        <f aca="true" t="shared" si="11" ref="G33:M33">G34+G35</f>
        <v>14</v>
      </c>
      <c r="H33" s="265">
        <f t="shared" si="11"/>
        <v>420</v>
      </c>
      <c r="I33" s="266">
        <f t="shared" si="11"/>
        <v>147</v>
      </c>
      <c r="J33" s="267">
        <f t="shared" si="11"/>
        <v>48</v>
      </c>
      <c r="K33" s="267">
        <f t="shared" si="11"/>
        <v>51</v>
      </c>
      <c r="L33" s="267">
        <f t="shared" si="11"/>
        <v>48</v>
      </c>
      <c r="M33" s="268">
        <f t="shared" si="11"/>
        <v>273</v>
      </c>
      <c r="N33" s="148"/>
      <c r="O33" s="215"/>
      <c r="P33" s="218"/>
      <c r="Q33" s="152"/>
      <c r="R33" s="215"/>
      <c r="S33" s="153"/>
      <c r="T33" s="152"/>
      <c r="U33" s="215"/>
      <c r="V33" s="153"/>
      <c r="W33" s="152"/>
      <c r="X33" s="153"/>
      <c r="AD33" s="55" t="s">
        <v>87</v>
      </c>
      <c r="AE33" s="50">
        <f>AO49+AP49</f>
        <v>10</v>
      </c>
      <c r="AF33" s="44" t="b">
        <f t="shared" si="10"/>
        <v>1</v>
      </c>
      <c r="AG33" s="44" t="b">
        <f t="shared" si="10"/>
        <v>1</v>
      </c>
      <c r="AI33" s="44" t="b">
        <f t="shared" si="10"/>
        <v>1</v>
      </c>
      <c r="AJ33" s="44" t="b">
        <f t="shared" si="10"/>
        <v>1</v>
      </c>
      <c r="AL33" s="44" t="b">
        <f t="shared" si="10"/>
        <v>1</v>
      </c>
      <c r="AM33" s="44" t="b">
        <f t="shared" si="10"/>
        <v>1</v>
      </c>
      <c r="AO33" s="44" t="b">
        <f t="shared" si="10"/>
        <v>1</v>
      </c>
      <c r="AP33" s="44" t="b">
        <f t="shared" si="10"/>
        <v>1</v>
      </c>
    </row>
    <row r="34" spans="1:42" ht="17.25" customHeight="1">
      <c r="A34" s="102" t="s">
        <v>123</v>
      </c>
      <c r="B34" s="100" t="s">
        <v>186</v>
      </c>
      <c r="C34" s="91"/>
      <c r="D34" s="65" t="s">
        <v>185</v>
      </c>
      <c r="E34" s="65"/>
      <c r="F34" s="92"/>
      <c r="G34" s="269">
        <v>7</v>
      </c>
      <c r="H34" s="108">
        <f>G34*30</f>
        <v>210</v>
      </c>
      <c r="I34" s="213">
        <f>J34+K34+L34</f>
        <v>72</v>
      </c>
      <c r="J34" s="214">
        <v>18</v>
      </c>
      <c r="K34" s="214">
        <v>36</v>
      </c>
      <c r="L34" s="214">
        <v>18</v>
      </c>
      <c r="M34" s="78">
        <f>H34-I34</f>
        <v>138</v>
      </c>
      <c r="N34" s="76"/>
      <c r="O34" s="118">
        <v>4</v>
      </c>
      <c r="P34" s="75">
        <v>4</v>
      </c>
      <c r="Q34" s="74"/>
      <c r="R34" s="118"/>
      <c r="S34" s="75"/>
      <c r="T34" s="74"/>
      <c r="U34" s="118"/>
      <c r="V34" s="75"/>
      <c r="W34" s="76"/>
      <c r="X34" s="75"/>
      <c r="AE34" s="50">
        <f>SUM(AE30:AE33)</f>
        <v>93.5</v>
      </c>
      <c r="AF34" s="44" t="b">
        <f t="shared" si="10"/>
        <v>1</v>
      </c>
      <c r="AG34" s="44" t="b">
        <f t="shared" si="10"/>
        <v>0</v>
      </c>
      <c r="AI34" s="44" t="b">
        <f t="shared" si="10"/>
        <v>1</v>
      </c>
      <c r="AJ34" s="44" t="b">
        <f t="shared" si="10"/>
        <v>1</v>
      </c>
      <c r="AL34" s="44" t="b">
        <f t="shared" si="10"/>
        <v>1</v>
      </c>
      <c r="AM34" s="44" t="b">
        <f t="shared" si="10"/>
        <v>1</v>
      </c>
      <c r="AO34" s="44" t="b">
        <f t="shared" si="10"/>
        <v>1</v>
      </c>
      <c r="AP34" s="44" t="b">
        <f t="shared" si="10"/>
        <v>1</v>
      </c>
    </row>
    <row r="35" spans="1:42" ht="15.75">
      <c r="A35" s="102" t="s">
        <v>124</v>
      </c>
      <c r="B35" s="100" t="s">
        <v>187</v>
      </c>
      <c r="C35" s="91">
        <v>3</v>
      </c>
      <c r="D35" s="72"/>
      <c r="E35" s="67"/>
      <c r="F35" s="92"/>
      <c r="G35" s="269">
        <v>7</v>
      </c>
      <c r="H35" s="108">
        <f>G35*30</f>
        <v>210</v>
      </c>
      <c r="I35" s="213">
        <f>J35+K35+L35</f>
        <v>75</v>
      </c>
      <c r="J35" s="214">
        <v>30</v>
      </c>
      <c r="K35" s="214">
        <v>15</v>
      </c>
      <c r="L35" s="214">
        <v>30</v>
      </c>
      <c r="M35" s="78">
        <f>H35-I35</f>
        <v>135</v>
      </c>
      <c r="N35" s="76"/>
      <c r="O35" s="118"/>
      <c r="P35" s="75"/>
      <c r="Q35" s="74">
        <v>5</v>
      </c>
      <c r="R35" s="118"/>
      <c r="S35" s="270"/>
      <c r="T35" s="74"/>
      <c r="U35" s="118"/>
      <c r="V35" s="75"/>
      <c r="W35" s="76"/>
      <c r="X35" s="75"/>
      <c r="AF35" s="44" t="b">
        <f t="shared" si="10"/>
        <v>1</v>
      </c>
      <c r="AG35" s="44" t="b">
        <f t="shared" si="10"/>
        <v>1</v>
      </c>
      <c r="AI35" s="44" t="b">
        <f t="shared" si="10"/>
        <v>0</v>
      </c>
      <c r="AJ35" s="44" t="b">
        <f t="shared" si="10"/>
        <v>1</v>
      </c>
      <c r="AL35" s="44" t="b">
        <f t="shared" si="10"/>
        <v>1</v>
      </c>
      <c r="AM35" s="44" t="b">
        <f t="shared" si="10"/>
        <v>1</v>
      </c>
      <c r="AO35" s="44" t="b">
        <f t="shared" si="10"/>
        <v>1</v>
      </c>
      <c r="AP35" s="44" t="b">
        <f t="shared" si="10"/>
        <v>1</v>
      </c>
    </row>
    <row r="36" spans="1:42" ht="15.75">
      <c r="A36" s="263" t="s">
        <v>125</v>
      </c>
      <c r="B36" s="264" t="s">
        <v>12</v>
      </c>
      <c r="C36" s="208"/>
      <c r="D36" s="233"/>
      <c r="E36" s="236"/>
      <c r="F36" s="237"/>
      <c r="G36" s="231">
        <f aca="true" t="shared" si="12" ref="G36:M36">G37+G38</f>
        <v>18</v>
      </c>
      <c r="H36" s="265">
        <f t="shared" si="12"/>
        <v>540</v>
      </c>
      <c r="I36" s="266">
        <f t="shared" si="12"/>
        <v>195</v>
      </c>
      <c r="J36" s="267">
        <f t="shared" si="12"/>
        <v>66</v>
      </c>
      <c r="K36" s="267">
        <f t="shared" si="12"/>
        <v>96</v>
      </c>
      <c r="L36" s="267">
        <f t="shared" si="12"/>
        <v>33</v>
      </c>
      <c r="M36" s="268">
        <f t="shared" si="12"/>
        <v>345</v>
      </c>
      <c r="N36" s="148"/>
      <c r="O36" s="215"/>
      <c r="P36" s="218"/>
      <c r="Q36" s="152"/>
      <c r="R36" s="215"/>
      <c r="S36" s="153"/>
      <c r="T36" s="152"/>
      <c r="U36" s="215"/>
      <c r="V36" s="153"/>
      <c r="W36" s="152"/>
      <c r="X36" s="153"/>
      <c r="AF36" s="44" t="b">
        <f t="shared" si="10"/>
        <v>1</v>
      </c>
      <c r="AG36" s="44" t="b">
        <f t="shared" si="10"/>
        <v>1</v>
      </c>
      <c r="AI36" s="44" t="b">
        <f t="shared" si="10"/>
        <v>1</v>
      </c>
      <c r="AJ36" s="44" t="b">
        <f t="shared" si="10"/>
        <v>1</v>
      </c>
      <c r="AL36" s="44" t="b">
        <f t="shared" si="10"/>
        <v>1</v>
      </c>
      <c r="AM36" s="44" t="b">
        <f t="shared" si="10"/>
        <v>1</v>
      </c>
      <c r="AO36" s="44" t="b">
        <f t="shared" si="10"/>
        <v>1</v>
      </c>
      <c r="AP36" s="44" t="b">
        <f t="shared" si="10"/>
        <v>1</v>
      </c>
    </row>
    <row r="37" spans="1:42" ht="20.25" customHeight="1">
      <c r="A37" s="102" t="s">
        <v>126</v>
      </c>
      <c r="B37" s="100" t="s">
        <v>188</v>
      </c>
      <c r="C37" s="91"/>
      <c r="D37" s="65" t="s">
        <v>75</v>
      </c>
      <c r="E37" s="65"/>
      <c r="F37" s="92"/>
      <c r="G37" s="269">
        <v>10</v>
      </c>
      <c r="H37" s="108">
        <f>G37*30</f>
        <v>300</v>
      </c>
      <c r="I37" s="213">
        <f>J37+K37+L37</f>
        <v>105</v>
      </c>
      <c r="J37" s="214">
        <v>30</v>
      </c>
      <c r="K37" s="214">
        <v>60</v>
      </c>
      <c r="L37" s="214">
        <v>15</v>
      </c>
      <c r="M37" s="78">
        <f>H37-I37</f>
        <v>195</v>
      </c>
      <c r="N37" s="76"/>
      <c r="O37" s="118"/>
      <c r="P37" s="75"/>
      <c r="Q37" s="74">
        <v>7</v>
      </c>
      <c r="R37" s="118"/>
      <c r="S37" s="75"/>
      <c r="T37" s="74"/>
      <c r="U37" s="118"/>
      <c r="V37" s="75"/>
      <c r="W37" s="76"/>
      <c r="X37" s="75"/>
      <c r="AF37" s="44" t="b">
        <f t="shared" si="10"/>
        <v>1</v>
      </c>
      <c r="AG37" s="44" t="b">
        <f t="shared" si="10"/>
        <v>1</v>
      </c>
      <c r="AI37" s="44" t="b">
        <f t="shared" si="10"/>
        <v>0</v>
      </c>
      <c r="AJ37" s="44" t="b">
        <f t="shared" si="10"/>
        <v>1</v>
      </c>
      <c r="AL37" s="44" t="b">
        <f t="shared" si="10"/>
        <v>1</v>
      </c>
      <c r="AM37" s="44" t="b">
        <f t="shared" si="10"/>
        <v>1</v>
      </c>
      <c r="AO37" s="44" t="b">
        <f t="shared" si="10"/>
        <v>1</v>
      </c>
      <c r="AP37" s="44" t="b">
        <f t="shared" si="10"/>
        <v>1</v>
      </c>
    </row>
    <row r="38" spans="1:42" ht="15.75">
      <c r="A38" s="102" t="s">
        <v>127</v>
      </c>
      <c r="B38" s="100" t="s">
        <v>189</v>
      </c>
      <c r="C38" s="91">
        <v>4</v>
      </c>
      <c r="D38" s="72"/>
      <c r="E38" s="67"/>
      <c r="F38" s="92"/>
      <c r="G38" s="269">
        <v>8</v>
      </c>
      <c r="H38" s="108">
        <f>G38*30</f>
        <v>240</v>
      </c>
      <c r="I38" s="213">
        <f>J38+K38+L38</f>
        <v>90</v>
      </c>
      <c r="J38" s="214">
        <v>36</v>
      </c>
      <c r="K38" s="214">
        <v>36</v>
      </c>
      <c r="L38" s="214">
        <v>18</v>
      </c>
      <c r="M38" s="78">
        <f>H38-I38</f>
        <v>150</v>
      </c>
      <c r="N38" s="76"/>
      <c r="O38" s="118"/>
      <c r="P38" s="75"/>
      <c r="Q38" s="74"/>
      <c r="R38" s="118">
        <v>5</v>
      </c>
      <c r="S38" s="75">
        <v>5</v>
      </c>
      <c r="T38" s="74"/>
      <c r="U38" s="118"/>
      <c r="V38" s="75"/>
      <c r="W38" s="76"/>
      <c r="X38" s="75"/>
      <c r="AF38" s="44" t="b">
        <f t="shared" si="10"/>
        <v>1</v>
      </c>
      <c r="AG38" s="44" t="b">
        <f t="shared" si="10"/>
        <v>1</v>
      </c>
      <c r="AI38" s="44" t="b">
        <f t="shared" si="10"/>
        <v>1</v>
      </c>
      <c r="AJ38" s="44" t="b">
        <f t="shared" si="10"/>
        <v>0</v>
      </c>
      <c r="AL38" s="44" t="b">
        <f t="shared" si="10"/>
        <v>1</v>
      </c>
      <c r="AM38" s="44" t="b">
        <f t="shared" si="10"/>
        <v>1</v>
      </c>
      <c r="AO38" s="44" t="b">
        <f t="shared" si="10"/>
        <v>1</v>
      </c>
      <c r="AP38" s="44" t="b">
        <f t="shared" si="10"/>
        <v>1</v>
      </c>
    </row>
    <row r="39" spans="1:42" ht="15.75">
      <c r="A39" s="263" t="s">
        <v>128</v>
      </c>
      <c r="B39" s="264" t="s">
        <v>15</v>
      </c>
      <c r="C39" s="208"/>
      <c r="D39" s="233"/>
      <c r="E39" s="236"/>
      <c r="F39" s="237"/>
      <c r="G39" s="231">
        <f aca="true" t="shared" si="13" ref="G39:M39">G40+G41+G42</f>
        <v>17.5</v>
      </c>
      <c r="H39" s="271">
        <f t="shared" si="13"/>
        <v>525</v>
      </c>
      <c r="I39" s="266">
        <f t="shared" si="13"/>
        <v>177</v>
      </c>
      <c r="J39" s="267">
        <f t="shared" si="13"/>
        <v>63</v>
      </c>
      <c r="K39" s="267">
        <f t="shared" si="13"/>
        <v>96</v>
      </c>
      <c r="L39" s="267">
        <f t="shared" si="13"/>
        <v>18</v>
      </c>
      <c r="M39" s="268">
        <f t="shared" si="13"/>
        <v>348</v>
      </c>
      <c r="N39" s="148"/>
      <c r="O39" s="215"/>
      <c r="P39" s="218"/>
      <c r="Q39" s="152"/>
      <c r="R39" s="215"/>
      <c r="S39" s="153"/>
      <c r="T39" s="152"/>
      <c r="U39" s="215"/>
      <c r="V39" s="153"/>
      <c r="W39" s="152"/>
      <c r="X39" s="153"/>
      <c r="AF39" s="44" t="b">
        <f t="shared" si="10"/>
        <v>1</v>
      </c>
      <c r="AG39" s="44" t="b">
        <f t="shared" si="10"/>
        <v>1</v>
      </c>
      <c r="AI39" s="44" t="b">
        <f t="shared" si="10"/>
        <v>1</v>
      </c>
      <c r="AJ39" s="44" t="b">
        <f t="shared" si="10"/>
        <v>1</v>
      </c>
      <c r="AL39" s="44" t="b">
        <f t="shared" si="10"/>
        <v>1</v>
      </c>
      <c r="AM39" s="44" t="b">
        <f t="shared" si="10"/>
        <v>1</v>
      </c>
      <c r="AO39" s="44" t="b">
        <f t="shared" si="10"/>
        <v>1</v>
      </c>
      <c r="AP39" s="44" t="b">
        <f t="shared" si="10"/>
        <v>1</v>
      </c>
    </row>
    <row r="40" spans="1:42" ht="17.25" customHeight="1">
      <c r="A40" s="102" t="s">
        <v>129</v>
      </c>
      <c r="B40" s="100" t="s">
        <v>191</v>
      </c>
      <c r="C40" s="91"/>
      <c r="D40" s="65" t="s">
        <v>137</v>
      </c>
      <c r="E40" s="65"/>
      <c r="F40" s="92"/>
      <c r="G40" s="269">
        <v>6.5</v>
      </c>
      <c r="H40" s="108">
        <f>G40*30</f>
        <v>195</v>
      </c>
      <c r="I40" s="213">
        <f>J40+K40+L40</f>
        <v>72</v>
      </c>
      <c r="J40" s="214">
        <v>18</v>
      </c>
      <c r="K40" s="214">
        <v>36</v>
      </c>
      <c r="L40" s="214">
        <v>18</v>
      </c>
      <c r="M40" s="78">
        <f>H40-I40</f>
        <v>123</v>
      </c>
      <c r="N40" s="76"/>
      <c r="O40" s="118"/>
      <c r="P40" s="75"/>
      <c r="Q40" s="74"/>
      <c r="R40" s="118">
        <v>4</v>
      </c>
      <c r="S40" s="75">
        <v>4</v>
      </c>
      <c r="T40" s="74"/>
      <c r="U40" s="118"/>
      <c r="V40" s="75"/>
      <c r="W40" s="76"/>
      <c r="X40" s="75"/>
      <c r="AF40" s="44" t="b">
        <f t="shared" si="10"/>
        <v>1</v>
      </c>
      <c r="AG40" s="44" t="b">
        <f t="shared" si="10"/>
        <v>1</v>
      </c>
      <c r="AI40" s="44" t="b">
        <f t="shared" si="10"/>
        <v>1</v>
      </c>
      <c r="AJ40" s="44" t="b">
        <f t="shared" si="10"/>
        <v>0</v>
      </c>
      <c r="AL40" s="44" t="b">
        <f t="shared" si="10"/>
        <v>1</v>
      </c>
      <c r="AM40" s="44" t="b">
        <f t="shared" si="10"/>
        <v>1</v>
      </c>
      <c r="AO40" s="44" t="b">
        <f t="shared" si="10"/>
        <v>1</v>
      </c>
      <c r="AP40" s="44" t="b">
        <f t="shared" si="10"/>
        <v>1</v>
      </c>
    </row>
    <row r="41" spans="1:42" ht="15.75">
      <c r="A41" s="102" t="s">
        <v>130</v>
      </c>
      <c r="B41" s="100" t="s">
        <v>192</v>
      </c>
      <c r="C41" s="91">
        <v>5</v>
      </c>
      <c r="D41" s="72"/>
      <c r="E41" s="67"/>
      <c r="F41" s="92"/>
      <c r="G41" s="269">
        <v>10</v>
      </c>
      <c r="H41" s="108">
        <f>G41*30</f>
        <v>300</v>
      </c>
      <c r="I41" s="213">
        <f>J41+K41+L41</f>
        <v>105</v>
      </c>
      <c r="J41" s="214">
        <v>45</v>
      </c>
      <c r="K41" s="214">
        <v>60</v>
      </c>
      <c r="L41" s="214"/>
      <c r="M41" s="78">
        <f>H41-I41</f>
        <v>195</v>
      </c>
      <c r="N41" s="76"/>
      <c r="O41" s="118"/>
      <c r="P41" s="75"/>
      <c r="Q41" s="74"/>
      <c r="R41" s="118"/>
      <c r="S41" s="75"/>
      <c r="T41" s="74">
        <v>7</v>
      </c>
      <c r="U41" s="118"/>
      <c r="V41" s="75"/>
      <c r="W41" s="76"/>
      <c r="X41" s="75"/>
      <c r="AF41" s="44" t="b">
        <f t="shared" si="10"/>
        <v>1</v>
      </c>
      <c r="AG41" s="44" t="b">
        <f t="shared" si="10"/>
        <v>1</v>
      </c>
      <c r="AI41" s="44" t="b">
        <f t="shared" si="10"/>
        <v>1</v>
      </c>
      <c r="AJ41" s="44" t="b">
        <f t="shared" si="10"/>
        <v>1</v>
      </c>
      <c r="AL41" s="44" t="b">
        <f t="shared" si="10"/>
        <v>0</v>
      </c>
      <c r="AM41" s="44" t="b">
        <f t="shared" si="10"/>
        <v>1</v>
      </c>
      <c r="AO41" s="44" t="b">
        <f t="shared" si="10"/>
        <v>1</v>
      </c>
      <c r="AP41" s="44" t="b">
        <f t="shared" si="10"/>
        <v>1</v>
      </c>
    </row>
    <row r="42" spans="1:42" ht="15.75">
      <c r="A42" s="102" t="s">
        <v>190</v>
      </c>
      <c r="B42" s="100" t="s">
        <v>120</v>
      </c>
      <c r="C42" s="91"/>
      <c r="D42" s="72"/>
      <c r="E42" s="67"/>
      <c r="F42" s="92" t="s">
        <v>155</v>
      </c>
      <c r="G42" s="269">
        <v>1</v>
      </c>
      <c r="H42" s="108">
        <f>G42*30</f>
        <v>30</v>
      </c>
      <c r="I42" s="213">
        <f>J42+K42+L42</f>
        <v>0</v>
      </c>
      <c r="J42" s="214"/>
      <c r="K42" s="214"/>
      <c r="L42" s="214"/>
      <c r="M42" s="78">
        <f>H42-I42</f>
        <v>30</v>
      </c>
      <c r="N42" s="76"/>
      <c r="O42" s="118"/>
      <c r="P42" s="75"/>
      <c r="Q42" s="74"/>
      <c r="R42" s="118"/>
      <c r="S42" s="75"/>
      <c r="T42" s="272" t="s">
        <v>237</v>
      </c>
      <c r="U42" s="118"/>
      <c r="V42" s="75"/>
      <c r="W42" s="76"/>
      <c r="X42" s="75"/>
      <c r="AF42" s="44" t="b">
        <f t="shared" si="10"/>
        <v>1</v>
      </c>
      <c r="AG42" s="44" t="b">
        <f t="shared" si="10"/>
        <v>1</v>
      </c>
      <c r="AI42" s="44" t="b">
        <f t="shared" si="10"/>
        <v>1</v>
      </c>
      <c r="AJ42" s="44" t="b">
        <f t="shared" si="10"/>
        <v>1</v>
      </c>
      <c r="AL42" s="44" t="b">
        <f t="shared" si="10"/>
        <v>0</v>
      </c>
      <c r="AM42" s="44" t="b">
        <f t="shared" si="10"/>
        <v>1</v>
      </c>
      <c r="AO42" s="44" t="b">
        <f t="shared" si="10"/>
        <v>1</v>
      </c>
      <c r="AP42" s="44" t="b">
        <f t="shared" si="10"/>
        <v>1</v>
      </c>
    </row>
    <row r="43" spans="1:42" ht="15.75">
      <c r="A43" s="263" t="s">
        <v>131</v>
      </c>
      <c r="B43" s="264" t="s">
        <v>16</v>
      </c>
      <c r="C43" s="208"/>
      <c r="D43" s="233">
        <v>5</v>
      </c>
      <c r="E43" s="236"/>
      <c r="F43" s="237"/>
      <c r="G43" s="231">
        <v>5</v>
      </c>
      <c r="H43" s="232">
        <f aca="true" t="shared" si="14" ref="H43:H48">G43*30</f>
        <v>150</v>
      </c>
      <c r="I43" s="208">
        <f>J43+K43+L43</f>
        <v>60</v>
      </c>
      <c r="J43" s="233">
        <v>30</v>
      </c>
      <c r="K43" s="233">
        <v>30</v>
      </c>
      <c r="L43" s="233"/>
      <c r="M43" s="234">
        <f aca="true" t="shared" si="15" ref="M43:M48">H43-I43</f>
        <v>90</v>
      </c>
      <c r="N43" s="238"/>
      <c r="O43" s="239"/>
      <c r="P43" s="240"/>
      <c r="Q43" s="213"/>
      <c r="R43" s="239"/>
      <c r="S43" s="78"/>
      <c r="T43" s="213">
        <v>4</v>
      </c>
      <c r="U43" s="239"/>
      <c r="V43" s="78"/>
      <c r="W43" s="213"/>
      <c r="X43" s="78"/>
      <c r="AF43" s="44" t="b">
        <f t="shared" si="10"/>
        <v>1</v>
      </c>
      <c r="AG43" s="44" t="b">
        <f t="shared" si="10"/>
        <v>1</v>
      </c>
      <c r="AI43" s="44" t="b">
        <f t="shared" si="10"/>
        <v>1</v>
      </c>
      <c r="AJ43" s="44" t="b">
        <f t="shared" si="10"/>
        <v>1</v>
      </c>
      <c r="AL43" s="44" t="b">
        <f t="shared" si="10"/>
        <v>0</v>
      </c>
      <c r="AM43" s="44" t="b">
        <f t="shared" si="10"/>
        <v>1</v>
      </c>
      <c r="AO43" s="44" t="b">
        <f t="shared" si="10"/>
        <v>1</v>
      </c>
      <c r="AP43" s="44" t="b">
        <f t="shared" si="10"/>
        <v>1</v>
      </c>
    </row>
    <row r="44" spans="1:42" ht="15.75">
      <c r="A44" s="263" t="s">
        <v>132</v>
      </c>
      <c r="B44" s="264" t="s">
        <v>18</v>
      </c>
      <c r="C44" s="208"/>
      <c r="D44" s="233"/>
      <c r="E44" s="236"/>
      <c r="F44" s="237"/>
      <c r="G44" s="231">
        <f aca="true" t="shared" si="16" ref="G44:M44">G45+G46</f>
        <v>11</v>
      </c>
      <c r="H44" s="265">
        <f t="shared" si="16"/>
        <v>330</v>
      </c>
      <c r="I44" s="266">
        <f t="shared" si="16"/>
        <v>108</v>
      </c>
      <c r="J44" s="267">
        <f t="shared" si="16"/>
        <v>36</v>
      </c>
      <c r="K44" s="267">
        <f t="shared" si="16"/>
        <v>72</v>
      </c>
      <c r="L44" s="267">
        <f t="shared" si="16"/>
        <v>0</v>
      </c>
      <c r="M44" s="268">
        <f t="shared" si="16"/>
        <v>222</v>
      </c>
      <c r="N44" s="148"/>
      <c r="O44" s="215"/>
      <c r="P44" s="218"/>
      <c r="Q44" s="152"/>
      <c r="R44" s="215"/>
      <c r="S44" s="153"/>
      <c r="T44" s="152"/>
      <c r="U44" s="215"/>
      <c r="V44" s="153"/>
      <c r="W44" s="152"/>
      <c r="X44" s="153"/>
      <c r="AF44" s="44" t="b">
        <f t="shared" si="10"/>
        <v>1</v>
      </c>
      <c r="AG44" s="44" t="b">
        <f t="shared" si="10"/>
        <v>1</v>
      </c>
      <c r="AI44" s="44" t="b">
        <f t="shared" si="10"/>
        <v>1</v>
      </c>
      <c r="AJ44" s="44" t="b">
        <f t="shared" si="10"/>
        <v>1</v>
      </c>
      <c r="AL44" s="44" t="b">
        <f t="shared" si="10"/>
        <v>1</v>
      </c>
      <c r="AM44" s="44" t="b">
        <f t="shared" si="10"/>
        <v>1</v>
      </c>
      <c r="AO44" s="44" t="b">
        <f t="shared" si="10"/>
        <v>1</v>
      </c>
      <c r="AP44" s="44" t="b">
        <f t="shared" si="10"/>
        <v>1</v>
      </c>
    </row>
    <row r="45" spans="1:42" ht="15" customHeight="1">
      <c r="A45" s="102" t="s">
        <v>193</v>
      </c>
      <c r="B45" s="100" t="s">
        <v>18</v>
      </c>
      <c r="C45" s="91">
        <v>6</v>
      </c>
      <c r="D45" s="65"/>
      <c r="E45" s="65"/>
      <c r="F45" s="92"/>
      <c r="G45" s="269">
        <v>10</v>
      </c>
      <c r="H45" s="108">
        <f>G45*30</f>
        <v>300</v>
      </c>
      <c r="I45" s="213">
        <f>J45+K45+L45</f>
        <v>108</v>
      </c>
      <c r="J45" s="214">
        <v>36</v>
      </c>
      <c r="K45" s="214">
        <v>72</v>
      </c>
      <c r="L45" s="214"/>
      <c r="M45" s="78">
        <f>H45-I45</f>
        <v>192</v>
      </c>
      <c r="N45" s="76"/>
      <c r="O45" s="118"/>
      <c r="P45" s="75"/>
      <c r="Q45" s="74"/>
      <c r="R45" s="118"/>
      <c r="S45" s="75"/>
      <c r="T45" s="74"/>
      <c r="U45" s="118">
        <v>6</v>
      </c>
      <c r="V45" s="75">
        <v>6</v>
      </c>
      <c r="W45" s="76"/>
      <c r="X45" s="75"/>
      <c r="AF45" s="44" t="b">
        <f t="shared" si="10"/>
        <v>1</v>
      </c>
      <c r="AG45" s="44" t="b">
        <f t="shared" si="10"/>
        <v>1</v>
      </c>
      <c r="AI45" s="44" t="b">
        <f t="shared" si="10"/>
        <v>1</v>
      </c>
      <c r="AJ45" s="44" t="b">
        <f t="shared" si="10"/>
        <v>1</v>
      </c>
      <c r="AL45" s="44" t="b">
        <f t="shared" si="10"/>
        <v>1</v>
      </c>
      <c r="AM45" s="44" t="b">
        <f t="shared" si="10"/>
        <v>0</v>
      </c>
      <c r="AO45" s="44" t="b">
        <f t="shared" si="10"/>
        <v>1</v>
      </c>
      <c r="AP45" s="44" t="b">
        <f t="shared" si="10"/>
        <v>1</v>
      </c>
    </row>
    <row r="46" spans="1:42" ht="15.75">
      <c r="A46" s="102" t="s">
        <v>194</v>
      </c>
      <c r="B46" s="100" t="s">
        <v>19</v>
      </c>
      <c r="C46" s="91"/>
      <c r="D46" s="72"/>
      <c r="E46" s="67"/>
      <c r="F46" s="92" t="s">
        <v>156</v>
      </c>
      <c r="G46" s="269">
        <v>1</v>
      </c>
      <c r="H46" s="108">
        <f>G46*30</f>
        <v>30</v>
      </c>
      <c r="I46" s="213">
        <f>J46+K46+L46</f>
        <v>0</v>
      </c>
      <c r="J46" s="214"/>
      <c r="K46" s="214"/>
      <c r="L46" s="214"/>
      <c r="M46" s="78">
        <f>H46-I46</f>
        <v>30</v>
      </c>
      <c r="N46" s="76"/>
      <c r="O46" s="118"/>
      <c r="P46" s="75"/>
      <c r="Q46" s="74"/>
      <c r="R46" s="118"/>
      <c r="S46" s="270"/>
      <c r="T46" s="74"/>
      <c r="U46" s="273" t="s">
        <v>237</v>
      </c>
      <c r="V46" s="75"/>
      <c r="W46" s="76"/>
      <c r="X46" s="75"/>
      <c r="AF46" s="44" t="b">
        <f t="shared" si="10"/>
        <v>1</v>
      </c>
      <c r="AG46" s="44" t="b">
        <f t="shared" si="10"/>
        <v>1</v>
      </c>
      <c r="AI46" s="44" t="b">
        <f t="shared" si="10"/>
        <v>1</v>
      </c>
      <c r="AJ46" s="44" t="b">
        <f t="shared" si="10"/>
        <v>1</v>
      </c>
      <c r="AL46" s="44" t="b">
        <f t="shared" si="10"/>
        <v>1</v>
      </c>
      <c r="AM46" s="44" t="b">
        <f t="shared" si="10"/>
        <v>0</v>
      </c>
      <c r="AO46" s="44" t="b">
        <f t="shared" si="10"/>
        <v>1</v>
      </c>
      <c r="AP46" s="44" t="b">
        <f t="shared" si="10"/>
        <v>1</v>
      </c>
    </row>
    <row r="47" spans="1:42" ht="15.75">
      <c r="A47" s="263" t="s">
        <v>154</v>
      </c>
      <c r="B47" s="264" t="s">
        <v>140</v>
      </c>
      <c r="C47" s="208">
        <v>7</v>
      </c>
      <c r="D47" s="233"/>
      <c r="E47" s="236"/>
      <c r="F47" s="237"/>
      <c r="G47" s="231">
        <v>10</v>
      </c>
      <c r="H47" s="232">
        <f t="shared" si="14"/>
        <v>300</v>
      </c>
      <c r="I47" s="208">
        <f>J47+K47+L47</f>
        <v>120</v>
      </c>
      <c r="J47" s="233">
        <v>60</v>
      </c>
      <c r="K47" s="233">
        <v>60</v>
      </c>
      <c r="L47" s="233"/>
      <c r="M47" s="234">
        <f t="shared" si="15"/>
        <v>180</v>
      </c>
      <c r="N47" s="238"/>
      <c r="O47" s="239"/>
      <c r="P47" s="240"/>
      <c r="Q47" s="213"/>
      <c r="R47" s="239"/>
      <c r="S47" s="78"/>
      <c r="T47" s="213"/>
      <c r="U47" s="239"/>
      <c r="V47" s="78"/>
      <c r="W47" s="213">
        <v>8</v>
      </c>
      <c r="X47" s="78"/>
      <c r="AF47" s="44" t="b">
        <f t="shared" si="10"/>
        <v>1</v>
      </c>
      <c r="AG47" s="44" t="b">
        <f t="shared" si="10"/>
        <v>1</v>
      </c>
      <c r="AI47" s="44" t="b">
        <f t="shared" si="10"/>
        <v>1</v>
      </c>
      <c r="AJ47" s="44" t="b">
        <f t="shared" si="10"/>
        <v>1</v>
      </c>
      <c r="AL47" s="44" t="b">
        <f t="shared" si="10"/>
        <v>1</v>
      </c>
      <c r="AM47" s="44" t="b">
        <f t="shared" si="10"/>
        <v>1</v>
      </c>
      <c r="AO47" s="44" t="b">
        <f t="shared" si="10"/>
        <v>0</v>
      </c>
      <c r="AP47" s="44" t="b">
        <f t="shared" si="10"/>
        <v>1</v>
      </c>
    </row>
    <row r="48" spans="1:42" ht="35.25" customHeight="1" thickBot="1">
      <c r="A48" s="274" t="s">
        <v>133</v>
      </c>
      <c r="B48" s="275" t="s">
        <v>13</v>
      </c>
      <c r="C48" s="249"/>
      <c r="D48" s="233">
        <v>3</v>
      </c>
      <c r="E48" s="233"/>
      <c r="F48" s="234"/>
      <c r="G48" s="250">
        <v>3</v>
      </c>
      <c r="H48" s="232">
        <f t="shared" si="14"/>
        <v>90</v>
      </c>
      <c r="I48" s="208">
        <f>J48+K48+L48</f>
        <v>30</v>
      </c>
      <c r="J48" s="233"/>
      <c r="K48" s="233">
        <v>30</v>
      </c>
      <c r="L48" s="233"/>
      <c r="M48" s="234">
        <f t="shared" si="15"/>
        <v>60</v>
      </c>
      <c r="N48" s="148"/>
      <c r="O48" s="215"/>
      <c r="P48" s="153"/>
      <c r="Q48" s="152">
        <v>2</v>
      </c>
      <c r="R48" s="215"/>
      <c r="S48" s="153"/>
      <c r="T48" s="152"/>
      <c r="U48" s="215"/>
      <c r="V48" s="153"/>
      <c r="W48" s="152"/>
      <c r="X48" s="153"/>
      <c r="AF48" s="44" t="b">
        <f t="shared" si="10"/>
        <v>1</v>
      </c>
      <c r="AG48" s="44" t="b">
        <f t="shared" si="10"/>
        <v>1</v>
      </c>
      <c r="AI48" s="44" t="b">
        <f t="shared" si="10"/>
        <v>0</v>
      </c>
      <c r="AJ48" s="44" t="b">
        <f t="shared" si="10"/>
        <v>1</v>
      </c>
      <c r="AL48" s="44" t="b">
        <f t="shared" si="10"/>
        <v>1</v>
      </c>
      <c r="AM48" s="44" t="b">
        <f t="shared" si="10"/>
        <v>1</v>
      </c>
      <c r="AO48" s="44" t="b">
        <f t="shared" si="10"/>
        <v>1</v>
      </c>
      <c r="AP48" s="44" t="b">
        <f t="shared" si="10"/>
        <v>1</v>
      </c>
    </row>
    <row r="49" spans="1:43" ht="16.5" thickBot="1">
      <c r="A49" s="611" t="s">
        <v>157</v>
      </c>
      <c r="B49" s="612"/>
      <c r="C49" s="612"/>
      <c r="D49" s="612"/>
      <c r="E49" s="612"/>
      <c r="F49" s="613"/>
      <c r="G49" s="276">
        <f aca="true" t="shared" si="17" ref="G49:M49">G30+G33+G36+G39+G43+G44+G47+G48</f>
        <v>93.5</v>
      </c>
      <c r="H49" s="277">
        <f t="shared" si="17"/>
        <v>2805</v>
      </c>
      <c r="I49" s="277">
        <f t="shared" si="17"/>
        <v>999</v>
      </c>
      <c r="J49" s="277">
        <f t="shared" si="17"/>
        <v>384</v>
      </c>
      <c r="K49" s="277">
        <f t="shared" si="17"/>
        <v>468</v>
      </c>
      <c r="L49" s="277">
        <f t="shared" si="17"/>
        <v>147</v>
      </c>
      <c r="M49" s="277">
        <f t="shared" si="17"/>
        <v>1806</v>
      </c>
      <c r="N49" s="277">
        <f>SUM(N30:N48)</f>
        <v>7</v>
      </c>
      <c r="O49" s="277">
        <f aca="true" t="shared" si="18" ref="O49:AC49">SUM(O30:O48)</f>
        <v>8</v>
      </c>
      <c r="P49" s="277">
        <f t="shared" si="18"/>
        <v>8</v>
      </c>
      <c r="Q49" s="277">
        <f t="shared" si="18"/>
        <v>14</v>
      </c>
      <c r="R49" s="277">
        <f t="shared" si="18"/>
        <v>9</v>
      </c>
      <c r="S49" s="277">
        <f t="shared" si="18"/>
        <v>9</v>
      </c>
      <c r="T49" s="277">
        <f t="shared" si="18"/>
        <v>11</v>
      </c>
      <c r="U49" s="277">
        <f t="shared" si="18"/>
        <v>6</v>
      </c>
      <c r="V49" s="277">
        <f t="shared" si="18"/>
        <v>6</v>
      </c>
      <c r="W49" s="277">
        <f t="shared" si="18"/>
        <v>8</v>
      </c>
      <c r="X49" s="277">
        <f t="shared" si="18"/>
        <v>0</v>
      </c>
      <c r="Y49" s="278">
        <f t="shared" si="18"/>
        <v>0</v>
      </c>
      <c r="Z49" s="277">
        <f t="shared" si="18"/>
        <v>0</v>
      </c>
      <c r="AA49" s="277">
        <f t="shared" si="18"/>
        <v>0</v>
      </c>
      <c r="AB49" s="277">
        <f t="shared" si="18"/>
        <v>0</v>
      </c>
      <c r="AC49" s="277">
        <f t="shared" si="18"/>
        <v>0</v>
      </c>
      <c r="AF49" s="49">
        <f>SUMIF(AF30:AF48,FALSE,$G30:$G48)</f>
        <v>9</v>
      </c>
      <c r="AG49" s="49">
        <f aca="true" t="shared" si="19" ref="AG49:AP49">SUMIF(AG30:AG48,FALSE,$G30:$G48)</f>
        <v>13</v>
      </c>
      <c r="AH49" s="49">
        <f t="shared" si="19"/>
        <v>0</v>
      </c>
      <c r="AI49" s="49">
        <f t="shared" si="19"/>
        <v>20</v>
      </c>
      <c r="AJ49" s="49">
        <f t="shared" si="19"/>
        <v>14.5</v>
      </c>
      <c r="AK49" s="49">
        <f t="shared" si="19"/>
        <v>0</v>
      </c>
      <c r="AL49" s="49">
        <f t="shared" si="19"/>
        <v>16</v>
      </c>
      <c r="AM49" s="49">
        <f t="shared" si="19"/>
        <v>11</v>
      </c>
      <c r="AN49" s="49">
        <f t="shared" si="19"/>
        <v>0</v>
      </c>
      <c r="AO49" s="49">
        <f t="shared" si="19"/>
        <v>10</v>
      </c>
      <c r="AP49" s="49">
        <f t="shared" si="19"/>
        <v>0</v>
      </c>
      <c r="AQ49" s="50">
        <f>SUM(AF49:AP49)</f>
        <v>93.5</v>
      </c>
    </row>
    <row r="50" spans="1:24" ht="16.5" thickBot="1">
      <c r="A50" s="658" t="s">
        <v>158</v>
      </c>
      <c r="B50" s="659"/>
      <c r="C50" s="659"/>
      <c r="D50" s="659"/>
      <c r="E50" s="659"/>
      <c r="F50" s="659"/>
      <c r="G50" s="659"/>
      <c r="H50" s="659"/>
      <c r="I50" s="660"/>
      <c r="J50" s="660"/>
      <c r="K50" s="660"/>
      <c r="L50" s="660"/>
      <c r="M50" s="660"/>
      <c r="N50" s="659"/>
      <c r="O50" s="659"/>
      <c r="P50" s="659"/>
      <c r="Q50" s="659"/>
      <c r="R50" s="659"/>
      <c r="S50" s="659"/>
      <c r="T50" s="659"/>
      <c r="U50" s="659"/>
      <c r="V50" s="659"/>
      <c r="W50" s="659"/>
      <c r="X50" s="661"/>
    </row>
    <row r="51" spans="1:42" s="54" customFormat="1" ht="15.75">
      <c r="A51" s="195" t="s">
        <v>108</v>
      </c>
      <c r="B51" s="279" t="s">
        <v>159</v>
      </c>
      <c r="C51" s="26"/>
      <c r="D51" s="25">
        <v>2</v>
      </c>
      <c r="E51" s="25"/>
      <c r="F51" s="280"/>
      <c r="G51" s="191">
        <v>4.5</v>
      </c>
      <c r="H51" s="281">
        <f>G51*30</f>
        <v>135</v>
      </c>
      <c r="I51" s="97">
        <f>J51+K51+L51</f>
        <v>0</v>
      </c>
      <c r="J51" s="282"/>
      <c r="K51" s="282"/>
      <c r="L51" s="282"/>
      <c r="M51" s="88">
        <f>H51-I51</f>
        <v>135</v>
      </c>
      <c r="N51" s="283"/>
      <c r="O51" s="284"/>
      <c r="P51" s="285"/>
      <c r="Q51" s="286"/>
      <c r="R51" s="287"/>
      <c r="S51" s="285"/>
      <c r="T51" s="286"/>
      <c r="U51" s="287"/>
      <c r="V51" s="285"/>
      <c r="W51" s="286"/>
      <c r="X51" s="285"/>
      <c r="AD51" s="54" t="s">
        <v>238</v>
      </c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s="54" customFormat="1" ht="15.75">
      <c r="A52" s="228" t="s">
        <v>109</v>
      </c>
      <c r="B52" s="288" t="s">
        <v>213</v>
      </c>
      <c r="C52" s="289"/>
      <c r="D52" s="290" t="s">
        <v>152</v>
      </c>
      <c r="E52" s="290"/>
      <c r="F52" s="291"/>
      <c r="G52" s="292">
        <v>4.5</v>
      </c>
      <c r="H52" s="293">
        <f>G52*30</f>
        <v>135</v>
      </c>
      <c r="I52" s="208">
        <f>J52+K52+L52</f>
        <v>0</v>
      </c>
      <c r="J52" s="233"/>
      <c r="K52" s="233"/>
      <c r="L52" s="233"/>
      <c r="M52" s="234">
        <f>H52-I52</f>
        <v>135</v>
      </c>
      <c r="N52" s="294"/>
      <c r="O52" s="295"/>
      <c r="P52" s="296"/>
      <c r="Q52" s="297"/>
      <c r="R52" s="295"/>
      <c r="S52" s="296"/>
      <c r="T52" s="297"/>
      <c r="U52" s="295"/>
      <c r="V52" s="296"/>
      <c r="W52" s="297"/>
      <c r="X52" s="296"/>
      <c r="AD52" s="55" t="s">
        <v>61</v>
      </c>
      <c r="AE52" s="47">
        <f>G51</f>
        <v>4.5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s="54" customFormat="1" ht="15.75">
      <c r="A53" s="228" t="s">
        <v>160</v>
      </c>
      <c r="B53" s="298" t="s">
        <v>214</v>
      </c>
      <c r="C53" s="15"/>
      <c r="D53" s="16" t="s">
        <v>156</v>
      </c>
      <c r="E53" s="16"/>
      <c r="F53" s="299"/>
      <c r="G53" s="300">
        <v>4.5</v>
      </c>
      <c r="H53" s="293">
        <f>G53*30</f>
        <v>135</v>
      </c>
      <c r="I53" s="208">
        <f>J53+K53+L53</f>
        <v>0</v>
      </c>
      <c r="J53" s="233"/>
      <c r="K53" s="233"/>
      <c r="L53" s="233"/>
      <c r="M53" s="234">
        <f>H53-I53</f>
        <v>135</v>
      </c>
      <c r="N53" s="294"/>
      <c r="O53" s="295"/>
      <c r="P53" s="296"/>
      <c r="Q53" s="297"/>
      <c r="R53" s="295"/>
      <c r="S53" s="296"/>
      <c r="T53" s="297"/>
      <c r="U53" s="295"/>
      <c r="V53" s="296"/>
      <c r="W53" s="297"/>
      <c r="X53" s="296"/>
      <c r="AD53" s="55" t="s">
        <v>62</v>
      </c>
      <c r="AE53" s="47">
        <f>G52</f>
        <v>4.5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s="54" customFormat="1" ht="16.5" thickBot="1">
      <c r="A54" s="247" t="s">
        <v>161</v>
      </c>
      <c r="B54" s="301" t="s">
        <v>195</v>
      </c>
      <c r="C54" s="302"/>
      <c r="D54" s="303" t="s">
        <v>162</v>
      </c>
      <c r="E54" s="303"/>
      <c r="F54" s="304"/>
      <c r="G54" s="305">
        <v>4.5</v>
      </c>
      <c r="H54" s="306">
        <f>G54*30</f>
        <v>135</v>
      </c>
      <c r="I54" s="257">
        <f>J54+K54+L54</f>
        <v>0</v>
      </c>
      <c r="J54" s="253"/>
      <c r="K54" s="253"/>
      <c r="L54" s="253"/>
      <c r="M54" s="254">
        <f>H54-I54</f>
        <v>135</v>
      </c>
      <c r="N54" s="307"/>
      <c r="O54" s="308"/>
      <c r="P54" s="309"/>
      <c r="Q54" s="310"/>
      <c r="R54" s="308"/>
      <c r="S54" s="309"/>
      <c r="T54" s="310"/>
      <c r="U54" s="308"/>
      <c r="V54" s="309"/>
      <c r="W54" s="310"/>
      <c r="X54" s="309"/>
      <c r="AD54" s="55" t="s">
        <v>86</v>
      </c>
      <c r="AE54" s="47">
        <f>G53</f>
        <v>4.5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1:42" s="54" customFormat="1" ht="16.5" thickBot="1">
      <c r="A55" s="662" t="s">
        <v>163</v>
      </c>
      <c r="B55" s="660"/>
      <c r="C55" s="660"/>
      <c r="D55" s="660"/>
      <c r="E55" s="660"/>
      <c r="F55" s="663"/>
      <c r="G55" s="311">
        <f aca="true" t="shared" si="20" ref="G55:M55">SUM(G51:G54)</f>
        <v>18</v>
      </c>
      <c r="H55" s="312">
        <f t="shared" si="20"/>
        <v>540</v>
      </c>
      <c r="I55" s="312">
        <f t="shared" si="20"/>
        <v>0</v>
      </c>
      <c r="J55" s="312">
        <f t="shared" si="20"/>
        <v>0</v>
      </c>
      <c r="K55" s="312">
        <f t="shared" si="20"/>
        <v>0</v>
      </c>
      <c r="L55" s="312">
        <f t="shared" si="20"/>
        <v>0</v>
      </c>
      <c r="M55" s="312">
        <f t="shared" si="20"/>
        <v>540</v>
      </c>
      <c r="N55" s="312">
        <f aca="true" t="shared" si="21" ref="N55:X55">SUM(N51:N54)</f>
        <v>0</v>
      </c>
      <c r="O55" s="312">
        <f t="shared" si="21"/>
        <v>0</v>
      </c>
      <c r="P55" s="312">
        <f t="shared" si="21"/>
        <v>0</v>
      </c>
      <c r="Q55" s="312">
        <f t="shared" si="21"/>
        <v>0</v>
      </c>
      <c r="R55" s="312">
        <f t="shared" si="21"/>
        <v>0</v>
      </c>
      <c r="S55" s="312">
        <f t="shared" si="21"/>
        <v>0</v>
      </c>
      <c r="T55" s="312">
        <f t="shared" si="21"/>
        <v>0</v>
      </c>
      <c r="U55" s="312">
        <f t="shared" si="21"/>
        <v>0</v>
      </c>
      <c r="V55" s="312">
        <f t="shared" si="21"/>
        <v>0</v>
      </c>
      <c r="W55" s="312">
        <f t="shared" si="21"/>
        <v>0</v>
      </c>
      <c r="X55" s="312">
        <f t="shared" si="21"/>
        <v>0</v>
      </c>
      <c r="AD55" s="55" t="s">
        <v>87</v>
      </c>
      <c r="AE55" s="47">
        <f>G54+G57</f>
        <v>6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1:31" ht="15.75">
      <c r="A56" s="662" t="s">
        <v>230</v>
      </c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3"/>
      <c r="AE56" s="50">
        <f>SUM(AE52:AE55)</f>
        <v>19.5</v>
      </c>
    </row>
    <row r="57" spans="1:42" s="54" customFormat="1" ht="33" customHeight="1" thickBot="1">
      <c r="A57" s="313" t="s">
        <v>164</v>
      </c>
      <c r="B57" s="314" t="s">
        <v>231</v>
      </c>
      <c r="C57" s="315">
        <v>8</v>
      </c>
      <c r="D57" s="316"/>
      <c r="E57" s="316"/>
      <c r="F57" s="317"/>
      <c r="G57" s="318">
        <v>1.5</v>
      </c>
      <c r="H57" s="319">
        <f>G57*30</f>
        <v>45</v>
      </c>
      <c r="I57" s="320">
        <f>J57+K57+L57</f>
        <v>0</v>
      </c>
      <c r="J57" s="321"/>
      <c r="K57" s="321"/>
      <c r="L57" s="321"/>
      <c r="M57" s="322">
        <f>H57-I57</f>
        <v>45</v>
      </c>
      <c r="N57" s="323"/>
      <c r="O57" s="324"/>
      <c r="P57" s="325"/>
      <c r="Q57" s="326"/>
      <c r="R57" s="324"/>
      <c r="S57" s="325"/>
      <c r="T57" s="326"/>
      <c r="U57" s="324"/>
      <c r="V57" s="325"/>
      <c r="W57" s="326"/>
      <c r="X57" s="327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1:42" s="54" customFormat="1" ht="16.5" thickBot="1">
      <c r="A58" s="633" t="s">
        <v>165</v>
      </c>
      <c r="B58" s="634"/>
      <c r="C58" s="634"/>
      <c r="D58" s="634"/>
      <c r="E58" s="634"/>
      <c r="F58" s="635"/>
      <c r="G58" s="328">
        <f>SUM(G57:G57)</f>
        <v>1.5</v>
      </c>
      <c r="H58" s="329">
        <f aca="true" t="shared" si="22" ref="H58:M58">SUM(H57:H57)</f>
        <v>45</v>
      </c>
      <c r="I58" s="329">
        <f t="shared" si="22"/>
        <v>0</v>
      </c>
      <c r="J58" s="329">
        <f t="shared" si="22"/>
        <v>0</v>
      </c>
      <c r="K58" s="329">
        <f t="shared" si="22"/>
        <v>0</v>
      </c>
      <c r="L58" s="329">
        <f t="shared" si="22"/>
        <v>0</v>
      </c>
      <c r="M58" s="329">
        <f t="shared" si="22"/>
        <v>45</v>
      </c>
      <c r="N58" s="329">
        <f aca="true" t="shared" si="23" ref="N58:X58">SUM(N57:N57)</f>
        <v>0</v>
      </c>
      <c r="O58" s="329">
        <f t="shared" si="23"/>
        <v>0</v>
      </c>
      <c r="P58" s="329">
        <f t="shared" si="23"/>
        <v>0</v>
      </c>
      <c r="Q58" s="329">
        <f t="shared" si="23"/>
        <v>0</v>
      </c>
      <c r="R58" s="329">
        <f t="shared" si="23"/>
        <v>0</v>
      </c>
      <c r="S58" s="329">
        <f t="shared" si="23"/>
        <v>0</v>
      </c>
      <c r="T58" s="329">
        <f t="shared" si="23"/>
        <v>0</v>
      </c>
      <c r="U58" s="329">
        <f t="shared" si="23"/>
        <v>0</v>
      </c>
      <c r="V58" s="329">
        <f t="shared" si="23"/>
        <v>0</v>
      </c>
      <c r="W58" s="329">
        <f t="shared" si="23"/>
        <v>0</v>
      </c>
      <c r="X58" s="330">
        <f t="shared" si="23"/>
        <v>0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1:25" ht="16.5" thickBot="1">
      <c r="A59" s="636" t="s">
        <v>166</v>
      </c>
      <c r="B59" s="637"/>
      <c r="C59" s="637"/>
      <c r="D59" s="637"/>
      <c r="E59" s="637"/>
      <c r="F59" s="637"/>
      <c r="G59" s="331">
        <f aca="true" t="shared" si="24" ref="G59:M59">G58+G55+G49+G28</f>
        <v>170.5</v>
      </c>
      <c r="H59" s="332">
        <f t="shared" si="24"/>
        <v>5115</v>
      </c>
      <c r="I59" s="332">
        <f t="shared" si="24"/>
        <v>1674</v>
      </c>
      <c r="J59" s="332">
        <f t="shared" si="24"/>
        <v>624</v>
      </c>
      <c r="K59" s="332">
        <f t="shared" si="24"/>
        <v>561</v>
      </c>
      <c r="L59" s="332">
        <f t="shared" si="24"/>
        <v>489</v>
      </c>
      <c r="M59" s="332">
        <f t="shared" si="24"/>
        <v>3441</v>
      </c>
      <c r="N59" s="332">
        <f aca="true" t="shared" si="25" ref="N59:X59">N49+N28+N55+N58</f>
        <v>24</v>
      </c>
      <c r="O59" s="332">
        <f t="shared" si="25"/>
        <v>16</v>
      </c>
      <c r="P59" s="332">
        <f t="shared" si="25"/>
        <v>16</v>
      </c>
      <c r="Q59" s="332">
        <f t="shared" si="25"/>
        <v>22</v>
      </c>
      <c r="R59" s="332">
        <f t="shared" si="25"/>
        <v>16</v>
      </c>
      <c r="S59" s="332">
        <f t="shared" si="25"/>
        <v>16</v>
      </c>
      <c r="T59" s="332">
        <f t="shared" si="25"/>
        <v>13</v>
      </c>
      <c r="U59" s="332">
        <f t="shared" si="25"/>
        <v>6</v>
      </c>
      <c r="V59" s="332">
        <f t="shared" si="25"/>
        <v>6</v>
      </c>
      <c r="W59" s="332">
        <f t="shared" si="25"/>
        <v>8</v>
      </c>
      <c r="X59" s="332">
        <f t="shared" si="25"/>
        <v>0</v>
      </c>
      <c r="Y59" s="54">
        <f>30*G59</f>
        <v>5115</v>
      </c>
    </row>
    <row r="60" spans="1:24" ht="21" customHeight="1">
      <c r="A60" s="638" t="s">
        <v>97</v>
      </c>
      <c r="B60" s="639"/>
      <c r="C60" s="639"/>
      <c r="D60" s="63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40"/>
    </row>
    <row r="61" spans="1:24" ht="18" customHeight="1" thickBot="1">
      <c r="A61" s="641" t="s">
        <v>118</v>
      </c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3"/>
    </row>
    <row r="62" spans="1:42" ht="15.75">
      <c r="A62" s="672" t="s">
        <v>73</v>
      </c>
      <c r="B62" s="333" t="s">
        <v>196</v>
      </c>
      <c r="C62" s="334"/>
      <c r="D62" s="80">
        <v>5</v>
      </c>
      <c r="E62" s="80"/>
      <c r="F62" s="335"/>
      <c r="G62" s="336">
        <v>4</v>
      </c>
      <c r="H62" s="337">
        <f aca="true" t="shared" si="26" ref="H62:H70">G62*30</f>
        <v>120</v>
      </c>
      <c r="I62" s="338">
        <f>J62+K62+L62</f>
        <v>45</v>
      </c>
      <c r="J62" s="339">
        <v>30</v>
      </c>
      <c r="K62" s="339">
        <v>15</v>
      </c>
      <c r="L62" s="339"/>
      <c r="M62" s="340">
        <f>H62-I62</f>
        <v>75</v>
      </c>
      <c r="N62" s="140"/>
      <c r="O62" s="138"/>
      <c r="P62" s="341"/>
      <c r="Q62" s="139"/>
      <c r="R62" s="138"/>
      <c r="S62" s="142"/>
      <c r="T62" s="140">
        <v>3</v>
      </c>
      <c r="U62" s="342"/>
      <c r="V62" s="335"/>
      <c r="W62" s="109"/>
      <c r="X62" s="343"/>
      <c r="AD62" s="55" t="s">
        <v>61</v>
      </c>
      <c r="AE62" s="56">
        <f>AF71+AG71</f>
        <v>0</v>
      </c>
      <c r="AF62" s="44" t="b">
        <f>ISBLANK(N62)</f>
        <v>1</v>
      </c>
      <c r="AG62" s="44" t="b">
        <f>ISBLANK(O62)</f>
        <v>1</v>
      </c>
      <c r="AI62" s="44" t="b">
        <f>ISBLANK(Q62)</f>
        <v>1</v>
      </c>
      <c r="AJ62" s="44" t="b">
        <f>ISBLANK(R62)</f>
        <v>1</v>
      </c>
      <c r="AL62" s="44" t="b">
        <f>ISBLANK(T62)</f>
        <v>0</v>
      </c>
      <c r="AM62" s="44" t="b">
        <f>ISBLANK(U62)</f>
        <v>1</v>
      </c>
      <c r="AO62" s="44" t="b">
        <f>ISBLANK(W62)</f>
        <v>1</v>
      </c>
      <c r="AP62" s="44" t="b">
        <f>ISBLANK(X62)</f>
        <v>1</v>
      </c>
    </row>
    <row r="63" spans="1:42" ht="15.75">
      <c r="A63" s="631"/>
      <c r="B63" s="344" t="s">
        <v>197</v>
      </c>
      <c r="C63" s="61"/>
      <c r="D63" s="345">
        <v>5</v>
      </c>
      <c r="E63" s="345"/>
      <c r="F63" s="346"/>
      <c r="G63" s="347">
        <v>4</v>
      </c>
      <c r="H63" s="348">
        <f t="shared" si="26"/>
        <v>120</v>
      </c>
      <c r="I63" s="349">
        <f>J63+K63+L63</f>
        <v>45</v>
      </c>
      <c r="J63" s="350">
        <v>30</v>
      </c>
      <c r="K63" s="350">
        <v>15</v>
      </c>
      <c r="L63" s="350"/>
      <c r="M63" s="351">
        <f>H63-I63</f>
        <v>75</v>
      </c>
      <c r="N63" s="352"/>
      <c r="O63" s="353"/>
      <c r="P63" s="354"/>
      <c r="Q63" s="355"/>
      <c r="R63" s="353"/>
      <c r="S63" s="356"/>
      <c r="T63" s="352">
        <v>3</v>
      </c>
      <c r="U63" s="119"/>
      <c r="V63" s="346"/>
      <c r="W63" s="63"/>
      <c r="X63" s="62"/>
      <c r="AD63" s="55" t="s">
        <v>62</v>
      </c>
      <c r="AE63" s="56">
        <f>AI71+AJ71</f>
        <v>0</v>
      </c>
      <c r="AF63" s="44"/>
      <c r="AG63" s="44"/>
      <c r="AI63" s="44"/>
      <c r="AJ63" s="44"/>
      <c r="AL63" s="44"/>
      <c r="AM63" s="44"/>
      <c r="AO63" s="44"/>
      <c r="AP63" s="44"/>
    </row>
    <row r="64" spans="1:42" ht="15.75">
      <c r="A64" s="673"/>
      <c r="B64" s="344" t="s">
        <v>232</v>
      </c>
      <c r="C64" s="61"/>
      <c r="D64" s="345"/>
      <c r="E64" s="345"/>
      <c r="F64" s="346"/>
      <c r="G64" s="70">
        <v>4</v>
      </c>
      <c r="H64" s="357">
        <f t="shared" si="26"/>
        <v>120</v>
      </c>
      <c r="I64" s="110"/>
      <c r="J64" s="103"/>
      <c r="K64" s="103"/>
      <c r="L64" s="103"/>
      <c r="M64" s="104"/>
      <c r="N64" s="79"/>
      <c r="O64" s="59"/>
      <c r="P64" s="358"/>
      <c r="Q64" s="81"/>
      <c r="R64" s="59"/>
      <c r="S64" s="68"/>
      <c r="T64" s="81"/>
      <c r="U64" s="119"/>
      <c r="V64" s="346"/>
      <c r="W64" s="63"/>
      <c r="X64" s="62"/>
      <c r="AD64" s="55" t="s">
        <v>86</v>
      </c>
      <c r="AE64" s="56">
        <f>AL71+AM71</f>
        <v>8</v>
      </c>
      <c r="AF64" s="44"/>
      <c r="AG64" s="44"/>
      <c r="AI64" s="44"/>
      <c r="AJ64" s="44"/>
      <c r="AL64" s="44"/>
      <c r="AM64" s="44"/>
      <c r="AO64" s="44"/>
      <c r="AP64" s="44"/>
    </row>
    <row r="65" spans="1:42" ht="15.75">
      <c r="A65" s="630" t="s">
        <v>74</v>
      </c>
      <c r="B65" s="344" t="s">
        <v>221</v>
      </c>
      <c r="C65" s="61">
        <v>5</v>
      </c>
      <c r="D65" s="345"/>
      <c r="E65" s="345"/>
      <c r="F65" s="346"/>
      <c r="G65" s="60">
        <v>4</v>
      </c>
      <c r="H65" s="359">
        <f t="shared" si="26"/>
        <v>120</v>
      </c>
      <c r="I65" s="360">
        <f>J65+K65+L65</f>
        <v>45</v>
      </c>
      <c r="J65" s="361">
        <v>30</v>
      </c>
      <c r="K65" s="361"/>
      <c r="L65" s="361">
        <v>15</v>
      </c>
      <c r="M65" s="362">
        <f>H65-I65</f>
        <v>75</v>
      </c>
      <c r="N65" s="61"/>
      <c r="O65" s="119"/>
      <c r="P65" s="346"/>
      <c r="Q65" s="63"/>
      <c r="R65" s="119"/>
      <c r="S65" s="62"/>
      <c r="T65" s="61">
        <v>3</v>
      </c>
      <c r="U65" s="119"/>
      <c r="V65" s="346"/>
      <c r="W65" s="63"/>
      <c r="X65" s="62"/>
      <c r="AD65" s="55" t="s">
        <v>87</v>
      </c>
      <c r="AE65" s="56">
        <f>AO71+AP71</f>
        <v>6</v>
      </c>
      <c r="AF65" s="44" t="b">
        <f>ISBLANK(N65)</f>
        <v>1</v>
      </c>
      <c r="AG65" s="44" t="b">
        <f>ISBLANK(O65)</f>
        <v>1</v>
      </c>
      <c r="AI65" s="44" t="b">
        <f>ISBLANK(Q65)</f>
        <v>1</v>
      </c>
      <c r="AJ65" s="44" t="b">
        <f>ISBLANK(R65)</f>
        <v>1</v>
      </c>
      <c r="AL65" s="44" t="b">
        <f>ISBLANK(T65)</f>
        <v>0</v>
      </c>
      <c r="AM65" s="44" t="b">
        <f>ISBLANK(U65)</f>
        <v>1</v>
      </c>
      <c r="AO65" s="44" t="b">
        <f>ISBLANK(W65)</f>
        <v>1</v>
      </c>
      <c r="AP65" s="44" t="b">
        <f>ISBLANK(X65)</f>
        <v>1</v>
      </c>
    </row>
    <row r="66" spans="1:42" ht="15.75">
      <c r="A66" s="631"/>
      <c r="B66" s="207" t="s">
        <v>220</v>
      </c>
      <c r="C66" s="61">
        <v>5</v>
      </c>
      <c r="D66" s="345"/>
      <c r="E66" s="345"/>
      <c r="F66" s="346"/>
      <c r="G66" s="60">
        <v>4</v>
      </c>
      <c r="H66" s="359">
        <f t="shared" si="26"/>
        <v>120</v>
      </c>
      <c r="I66" s="360">
        <f>J66+K66+L66</f>
        <v>45</v>
      </c>
      <c r="J66" s="361">
        <v>30</v>
      </c>
      <c r="K66" s="361"/>
      <c r="L66" s="361">
        <v>15</v>
      </c>
      <c r="M66" s="362">
        <f>H66-I66</f>
        <v>75</v>
      </c>
      <c r="N66" s="61"/>
      <c r="O66" s="119"/>
      <c r="P66" s="346"/>
      <c r="Q66" s="63"/>
      <c r="R66" s="119"/>
      <c r="S66" s="62"/>
      <c r="T66" s="61">
        <v>3</v>
      </c>
      <c r="U66" s="119"/>
      <c r="V66" s="346"/>
      <c r="W66" s="63"/>
      <c r="X66" s="62"/>
      <c r="AE66" s="56">
        <f>SUM(AE62:AE65)</f>
        <v>14</v>
      </c>
      <c r="AF66" s="44"/>
      <c r="AG66" s="44"/>
      <c r="AI66" s="44"/>
      <c r="AJ66" s="44"/>
      <c r="AL66" s="44"/>
      <c r="AM66" s="44"/>
      <c r="AO66" s="44"/>
      <c r="AP66" s="44"/>
    </row>
    <row r="67" spans="1:42" ht="15.75">
      <c r="A67" s="363"/>
      <c r="B67" s="344" t="s">
        <v>232</v>
      </c>
      <c r="C67" s="61"/>
      <c r="D67" s="345"/>
      <c r="E67" s="345"/>
      <c r="F67" s="346"/>
      <c r="G67" s="60">
        <v>4</v>
      </c>
      <c r="H67" s="359">
        <f t="shared" si="26"/>
        <v>120</v>
      </c>
      <c r="I67" s="360"/>
      <c r="J67" s="361"/>
      <c r="K67" s="361"/>
      <c r="L67" s="361"/>
      <c r="M67" s="362"/>
      <c r="N67" s="61"/>
      <c r="O67" s="119"/>
      <c r="P67" s="346"/>
      <c r="Q67" s="63"/>
      <c r="R67" s="119"/>
      <c r="S67" s="62"/>
      <c r="T67" s="61"/>
      <c r="U67" s="119"/>
      <c r="V67" s="346"/>
      <c r="W67" s="63"/>
      <c r="X67" s="62"/>
      <c r="AF67" s="44"/>
      <c r="AG67" s="44"/>
      <c r="AI67" s="44"/>
      <c r="AJ67" s="44"/>
      <c r="AL67" s="44"/>
      <c r="AM67" s="44"/>
      <c r="AO67" s="44"/>
      <c r="AP67" s="44"/>
    </row>
    <row r="68" spans="1:42" ht="15.75">
      <c r="A68" s="630" t="s">
        <v>224</v>
      </c>
      <c r="B68" s="207" t="s">
        <v>222</v>
      </c>
      <c r="C68" s="61">
        <v>7</v>
      </c>
      <c r="D68" s="345"/>
      <c r="E68" s="345"/>
      <c r="F68" s="346"/>
      <c r="G68" s="60">
        <v>6</v>
      </c>
      <c r="H68" s="359">
        <f t="shared" si="26"/>
        <v>180</v>
      </c>
      <c r="I68" s="360">
        <f>J68+K68+L68</f>
        <v>75</v>
      </c>
      <c r="J68" s="361">
        <v>45</v>
      </c>
      <c r="K68" s="361"/>
      <c r="L68" s="361">
        <v>30</v>
      </c>
      <c r="M68" s="362">
        <f>H68-I68</f>
        <v>105</v>
      </c>
      <c r="N68" s="61"/>
      <c r="O68" s="119"/>
      <c r="P68" s="346"/>
      <c r="Q68" s="63"/>
      <c r="R68" s="119"/>
      <c r="S68" s="62"/>
      <c r="T68" s="61"/>
      <c r="U68" s="119"/>
      <c r="V68" s="346"/>
      <c r="W68" s="63">
        <v>5</v>
      </c>
      <c r="X68" s="62"/>
      <c r="AF68" s="44" t="b">
        <f>ISBLANK(N68)</f>
        <v>1</v>
      </c>
      <c r="AG68" s="44" t="b">
        <f>ISBLANK(O68)</f>
        <v>1</v>
      </c>
      <c r="AI68" s="44" t="b">
        <f>ISBLANK(Q68)</f>
        <v>1</v>
      </c>
      <c r="AJ68" s="44" t="b">
        <f>ISBLANK(R68)</f>
        <v>1</v>
      </c>
      <c r="AL68" s="44" t="b">
        <f>ISBLANK(T68)</f>
        <v>1</v>
      </c>
      <c r="AM68" s="44" t="b">
        <f>ISBLANK(U68)</f>
        <v>1</v>
      </c>
      <c r="AO68" s="44" t="b">
        <f>ISBLANK(W68)</f>
        <v>0</v>
      </c>
      <c r="AP68" s="44" t="b">
        <f>ISBLANK(X68)</f>
        <v>1</v>
      </c>
    </row>
    <row r="69" spans="1:35" ht="15.75">
      <c r="A69" s="631"/>
      <c r="B69" s="207" t="s">
        <v>223</v>
      </c>
      <c r="C69" s="61">
        <v>7</v>
      </c>
      <c r="D69" s="345"/>
      <c r="E69" s="345"/>
      <c r="F69" s="346"/>
      <c r="G69" s="60">
        <v>6</v>
      </c>
      <c r="H69" s="359">
        <f t="shared" si="26"/>
        <v>180</v>
      </c>
      <c r="I69" s="360">
        <f>J69+K69+L69</f>
        <v>75</v>
      </c>
      <c r="J69" s="361">
        <v>45</v>
      </c>
      <c r="K69" s="361"/>
      <c r="L69" s="361">
        <v>30</v>
      </c>
      <c r="M69" s="362">
        <f>H69-I69</f>
        <v>105</v>
      </c>
      <c r="N69" s="61"/>
      <c r="O69" s="119"/>
      <c r="P69" s="346"/>
      <c r="Q69" s="63"/>
      <c r="R69" s="119"/>
      <c r="S69" s="62"/>
      <c r="T69" s="61"/>
      <c r="U69" s="119"/>
      <c r="V69" s="346"/>
      <c r="W69" s="63">
        <v>5</v>
      </c>
      <c r="X69" s="364"/>
      <c r="AF69" s="44"/>
      <c r="AG69" s="44"/>
      <c r="AI69" s="44"/>
    </row>
    <row r="70" spans="1:35" ht="16.5" thickBot="1">
      <c r="A70" s="632"/>
      <c r="B70" s="365" t="s">
        <v>232</v>
      </c>
      <c r="C70" s="352"/>
      <c r="D70" s="366"/>
      <c r="E70" s="366"/>
      <c r="F70" s="354"/>
      <c r="G70" s="347">
        <v>6</v>
      </c>
      <c r="H70" s="348">
        <f t="shared" si="26"/>
        <v>180</v>
      </c>
      <c r="I70" s="349"/>
      <c r="J70" s="350"/>
      <c r="K70" s="350"/>
      <c r="L70" s="350"/>
      <c r="M70" s="351"/>
      <c r="N70" s="352"/>
      <c r="O70" s="366"/>
      <c r="P70" s="354"/>
      <c r="Q70" s="355"/>
      <c r="R70" s="366"/>
      <c r="S70" s="356"/>
      <c r="T70" s="352"/>
      <c r="U70" s="366"/>
      <c r="V70" s="354"/>
      <c r="W70" s="57"/>
      <c r="X70" s="58"/>
      <c r="AF70" s="44"/>
      <c r="AG70" s="44"/>
      <c r="AI70" s="44"/>
    </row>
    <row r="71" spans="1:43" ht="16.5" thickBot="1">
      <c r="A71" s="611" t="s">
        <v>119</v>
      </c>
      <c r="B71" s="612"/>
      <c r="C71" s="612"/>
      <c r="D71" s="612"/>
      <c r="E71" s="612"/>
      <c r="F71" s="612"/>
      <c r="G71" s="276">
        <f>G62+G65+G68</f>
        <v>14</v>
      </c>
      <c r="H71" s="367">
        <f aca="true" t="shared" si="27" ref="H71:AC71">H62+H65+H68</f>
        <v>420</v>
      </c>
      <c r="I71" s="277">
        <f t="shared" si="27"/>
        <v>165</v>
      </c>
      <c r="J71" s="277">
        <f t="shared" si="27"/>
        <v>105</v>
      </c>
      <c r="K71" s="277">
        <f t="shared" si="27"/>
        <v>15</v>
      </c>
      <c r="L71" s="277">
        <f t="shared" si="27"/>
        <v>45</v>
      </c>
      <c r="M71" s="277">
        <f t="shared" si="27"/>
        <v>255</v>
      </c>
      <c r="N71" s="278">
        <f t="shared" si="27"/>
        <v>0</v>
      </c>
      <c r="O71" s="277">
        <f t="shared" si="27"/>
        <v>0</v>
      </c>
      <c r="P71" s="368">
        <f t="shared" si="27"/>
        <v>0</v>
      </c>
      <c r="Q71" s="277">
        <f t="shared" si="27"/>
        <v>0</v>
      </c>
      <c r="R71" s="277">
        <f t="shared" si="27"/>
        <v>0</v>
      </c>
      <c r="S71" s="277">
        <f t="shared" si="27"/>
        <v>0</v>
      </c>
      <c r="T71" s="278">
        <f t="shared" si="27"/>
        <v>6</v>
      </c>
      <c r="U71" s="277">
        <f t="shared" si="27"/>
        <v>0</v>
      </c>
      <c r="V71" s="277">
        <f t="shared" si="27"/>
        <v>0</v>
      </c>
      <c r="W71" s="277">
        <f t="shared" si="27"/>
        <v>5</v>
      </c>
      <c r="X71" s="277">
        <f t="shared" si="27"/>
        <v>0</v>
      </c>
      <c r="Y71" s="276">
        <f t="shared" si="27"/>
        <v>0</v>
      </c>
      <c r="Z71" s="276">
        <f t="shared" si="27"/>
        <v>0</v>
      </c>
      <c r="AA71" s="276">
        <f t="shared" si="27"/>
        <v>0</v>
      </c>
      <c r="AB71" s="276">
        <f t="shared" si="27"/>
        <v>0</v>
      </c>
      <c r="AC71" s="276">
        <f t="shared" si="27"/>
        <v>0</v>
      </c>
      <c r="AF71" s="51">
        <f>SUMIF(AF62:AF70,FALSE,$G62:$G70)</f>
        <v>0</v>
      </c>
      <c r="AG71" s="51">
        <f aca="true" t="shared" si="28" ref="AG71:AP71">SUMIF(AG62:AG70,FALSE,$G62:$G70)</f>
        <v>0</v>
      </c>
      <c r="AH71" s="51">
        <f t="shared" si="28"/>
        <v>0</v>
      </c>
      <c r="AI71" s="51">
        <f t="shared" si="28"/>
        <v>0</v>
      </c>
      <c r="AJ71" s="51">
        <f t="shared" si="28"/>
        <v>0</v>
      </c>
      <c r="AK71" s="51">
        <f t="shared" si="28"/>
        <v>0</v>
      </c>
      <c r="AL71" s="51">
        <f t="shared" si="28"/>
        <v>8</v>
      </c>
      <c r="AM71" s="51">
        <f t="shared" si="28"/>
        <v>0</v>
      </c>
      <c r="AN71" s="51">
        <f t="shared" si="28"/>
        <v>0</v>
      </c>
      <c r="AO71" s="51">
        <f t="shared" si="28"/>
        <v>6</v>
      </c>
      <c r="AP71" s="51">
        <f t="shared" si="28"/>
        <v>0</v>
      </c>
      <c r="AQ71" s="52">
        <f>SUM(AF71:AP71)</f>
        <v>14</v>
      </c>
    </row>
    <row r="72" spans="1:24" ht="16.5" thickBot="1">
      <c r="A72" s="641" t="s">
        <v>167</v>
      </c>
      <c r="B72" s="642"/>
      <c r="C72" s="642"/>
      <c r="D72" s="642"/>
      <c r="E72" s="642"/>
      <c r="F72" s="642"/>
      <c r="G72" s="642"/>
      <c r="H72" s="642"/>
      <c r="I72" s="665"/>
      <c r="J72" s="665"/>
      <c r="K72" s="665"/>
      <c r="L72" s="665"/>
      <c r="M72" s="665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3"/>
    </row>
    <row r="73" spans="1:42" ht="15.75">
      <c r="A73" s="689" t="s">
        <v>98</v>
      </c>
      <c r="B73" s="69" t="s">
        <v>198</v>
      </c>
      <c r="C73" s="59"/>
      <c r="D73" s="59">
        <v>5</v>
      </c>
      <c r="E73" s="59"/>
      <c r="F73" s="59"/>
      <c r="G73" s="60">
        <v>3</v>
      </c>
      <c r="H73" s="105">
        <f>G73*30</f>
        <v>90</v>
      </c>
      <c r="I73" s="139">
        <f>J73+L73+K73</f>
        <v>30</v>
      </c>
      <c r="J73" s="141">
        <v>15</v>
      </c>
      <c r="K73" s="141">
        <v>15</v>
      </c>
      <c r="L73" s="141"/>
      <c r="M73" s="53">
        <f>H73-I73</f>
        <v>60</v>
      </c>
      <c r="N73" s="61"/>
      <c r="O73" s="119"/>
      <c r="P73" s="62"/>
      <c r="Q73" s="63"/>
      <c r="R73" s="119"/>
      <c r="S73" s="62"/>
      <c r="T73" s="63">
        <v>2</v>
      </c>
      <c r="U73" s="119"/>
      <c r="V73" s="62"/>
      <c r="W73" s="63"/>
      <c r="X73" s="62"/>
      <c r="AD73" s="55" t="s">
        <v>61</v>
      </c>
      <c r="AE73" s="50">
        <f>AF93+AG93</f>
        <v>0</v>
      </c>
      <c r="AF73" s="44" t="b">
        <f>ISBLANK(N73)</f>
        <v>1</v>
      </c>
      <c r="AG73" s="44" t="b">
        <f>ISBLANK(O73)</f>
        <v>1</v>
      </c>
      <c r="AI73" s="44" t="b">
        <f>ISBLANK(Q73)</f>
        <v>1</v>
      </c>
      <c r="AJ73" s="44" t="b">
        <f>ISBLANK(R73)</f>
        <v>1</v>
      </c>
      <c r="AL73" s="44" t="b">
        <f>ISBLANK(T73)</f>
        <v>0</v>
      </c>
      <c r="AM73" s="44" t="b">
        <f>ISBLANK(U73)</f>
        <v>1</v>
      </c>
      <c r="AO73" s="44" t="b">
        <f>ISBLANK(W73)</f>
        <v>1</v>
      </c>
      <c r="AP73" s="44" t="b">
        <f>ISBLANK(X73)</f>
        <v>1</v>
      </c>
    </row>
    <row r="74" spans="1:42" ht="15.75">
      <c r="A74" s="609"/>
      <c r="B74" s="69" t="s">
        <v>199</v>
      </c>
      <c r="C74" s="59"/>
      <c r="D74" s="59">
        <v>5</v>
      </c>
      <c r="E74" s="59"/>
      <c r="F74" s="59"/>
      <c r="G74" s="60">
        <v>3</v>
      </c>
      <c r="H74" s="105">
        <f>G74*30</f>
        <v>90</v>
      </c>
      <c r="I74" s="81">
        <f>J74+L74+K74</f>
        <v>30</v>
      </c>
      <c r="J74" s="59">
        <v>15</v>
      </c>
      <c r="K74" s="59">
        <v>15</v>
      </c>
      <c r="L74" s="59"/>
      <c r="M74" s="73">
        <f>H74-I74</f>
        <v>60</v>
      </c>
      <c r="N74" s="61"/>
      <c r="O74" s="119"/>
      <c r="P74" s="62"/>
      <c r="Q74" s="63"/>
      <c r="R74" s="119"/>
      <c r="S74" s="62"/>
      <c r="T74" s="63">
        <v>2</v>
      </c>
      <c r="U74" s="119"/>
      <c r="V74" s="62"/>
      <c r="W74" s="81"/>
      <c r="X74" s="68"/>
      <c r="AD74" s="55" t="s">
        <v>62</v>
      </c>
      <c r="AE74" s="50">
        <f>AI93+AJ93</f>
        <v>0</v>
      </c>
      <c r="AF74" s="44"/>
      <c r="AG74" s="44"/>
      <c r="AI74" s="44"/>
      <c r="AJ74" s="44"/>
      <c r="AL74" s="44"/>
      <c r="AM74" s="44"/>
      <c r="AO74" s="44"/>
      <c r="AP74" s="44"/>
    </row>
    <row r="75" spans="1:42" ht="15.75">
      <c r="A75" s="608" t="s">
        <v>99</v>
      </c>
      <c r="B75" s="29" t="s">
        <v>200</v>
      </c>
      <c r="C75" s="64"/>
      <c r="D75" s="65" t="s">
        <v>138</v>
      </c>
      <c r="E75" s="66"/>
      <c r="F75" s="67"/>
      <c r="G75" s="70">
        <v>5</v>
      </c>
      <c r="H75" s="106">
        <f aca="true" t="shared" si="29" ref="H75:H83">G75*30</f>
        <v>150</v>
      </c>
      <c r="I75" s="111">
        <f aca="true" t="shared" si="30" ref="I75:I82">J75+L75+K75</f>
        <v>54</v>
      </c>
      <c r="J75" s="71">
        <v>18</v>
      </c>
      <c r="K75" s="72">
        <v>36</v>
      </c>
      <c r="L75" s="72"/>
      <c r="M75" s="73">
        <f aca="true" t="shared" si="31" ref="M75:M83">H75-I75</f>
        <v>96</v>
      </c>
      <c r="N75" s="76"/>
      <c r="O75" s="118"/>
      <c r="P75" s="75"/>
      <c r="Q75" s="74"/>
      <c r="R75" s="118"/>
      <c r="S75" s="75"/>
      <c r="T75" s="74"/>
      <c r="U75" s="118">
        <v>3</v>
      </c>
      <c r="V75" s="75">
        <v>3</v>
      </c>
      <c r="W75" s="74"/>
      <c r="X75" s="68"/>
      <c r="AD75" s="55" t="s">
        <v>86</v>
      </c>
      <c r="AE75" s="50">
        <f>AL93+AM93</f>
        <v>17.5</v>
      </c>
      <c r="AF75" s="44" t="b">
        <f>ISBLANK(N75)</f>
        <v>1</v>
      </c>
      <c r="AG75" s="44" t="b">
        <f>ISBLANK(O75)</f>
        <v>1</v>
      </c>
      <c r="AI75" s="44" t="b">
        <f>ISBLANK(Q75)</f>
        <v>1</v>
      </c>
      <c r="AJ75" s="44" t="b">
        <f>ISBLANK(R75)</f>
        <v>1</v>
      </c>
      <c r="AL75" s="44" t="b">
        <f>ISBLANK(T75)</f>
        <v>1</v>
      </c>
      <c r="AM75" s="44" t="b">
        <f>ISBLANK(U75)</f>
        <v>0</v>
      </c>
      <c r="AO75" s="44" t="b">
        <f>ISBLANK(W75)</f>
        <v>1</v>
      </c>
      <c r="AP75" s="44" t="b">
        <f>ISBLANK(X75)</f>
        <v>1</v>
      </c>
    </row>
    <row r="76" spans="1:42" ht="31.5">
      <c r="A76" s="609"/>
      <c r="B76" s="69" t="s">
        <v>201</v>
      </c>
      <c r="C76" s="64"/>
      <c r="D76" s="65" t="s">
        <v>138</v>
      </c>
      <c r="E76" s="66"/>
      <c r="F76" s="67"/>
      <c r="G76" s="70">
        <v>5</v>
      </c>
      <c r="H76" s="106">
        <f>G76*30</f>
        <v>150</v>
      </c>
      <c r="I76" s="111">
        <f t="shared" si="30"/>
        <v>54</v>
      </c>
      <c r="J76" s="71">
        <v>18</v>
      </c>
      <c r="K76" s="72">
        <v>36</v>
      </c>
      <c r="L76" s="72"/>
      <c r="M76" s="73">
        <f>H76-I76</f>
        <v>96</v>
      </c>
      <c r="N76" s="76"/>
      <c r="O76" s="118"/>
      <c r="P76" s="75"/>
      <c r="Q76" s="74"/>
      <c r="R76" s="118"/>
      <c r="S76" s="75"/>
      <c r="T76" s="74"/>
      <c r="U76" s="118">
        <v>3</v>
      </c>
      <c r="V76" s="75">
        <v>3</v>
      </c>
      <c r="W76" s="74"/>
      <c r="X76" s="68"/>
      <c r="AD76" s="55" t="s">
        <v>87</v>
      </c>
      <c r="AE76" s="50">
        <f>AO93+AP93</f>
        <v>38</v>
      </c>
      <c r="AF76" s="44"/>
      <c r="AG76" s="44"/>
      <c r="AI76" s="44"/>
      <c r="AJ76" s="44"/>
      <c r="AL76" s="44"/>
      <c r="AM76" s="44"/>
      <c r="AO76" s="44"/>
      <c r="AP76" s="44"/>
    </row>
    <row r="77" spans="1:42" ht="15.75">
      <c r="A77" s="608" t="s">
        <v>100</v>
      </c>
      <c r="B77" s="69" t="s">
        <v>202</v>
      </c>
      <c r="C77" s="64"/>
      <c r="D77" s="65" t="s">
        <v>138</v>
      </c>
      <c r="E77" s="66"/>
      <c r="F77" s="67"/>
      <c r="G77" s="70">
        <v>3</v>
      </c>
      <c r="H77" s="106">
        <f>G77*30</f>
        <v>90</v>
      </c>
      <c r="I77" s="111">
        <f t="shared" si="30"/>
        <v>36</v>
      </c>
      <c r="J77" s="71">
        <v>18</v>
      </c>
      <c r="K77" s="72">
        <v>18</v>
      </c>
      <c r="L77" s="72"/>
      <c r="M77" s="73">
        <f>H77-I77</f>
        <v>54</v>
      </c>
      <c r="N77" s="76"/>
      <c r="O77" s="118"/>
      <c r="P77" s="75"/>
      <c r="Q77" s="74"/>
      <c r="R77" s="118"/>
      <c r="S77" s="75"/>
      <c r="T77" s="74"/>
      <c r="U77" s="118">
        <v>2</v>
      </c>
      <c r="V77" s="75">
        <v>2</v>
      </c>
      <c r="W77" s="74"/>
      <c r="X77" s="68"/>
      <c r="AE77" s="50">
        <f>SUM(AE73:AE76)</f>
        <v>55.5</v>
      </c>
      <c r="AF77" s="44" t="b">
        <f>ISBLANK(N77)</f>
        <v>1</v>
      </c>
      <c r="AG77" s="44" t="b">
        <f>ISBLANK(O77)</f>
        <v>1</v>
      </c>
      <c r="AI77" s="44" t="b">
        <f>ISBLANK(Q77)</f>
        <v>1</v>
      </c>
      <c r="AJ77" s="44" t="b">
        <f>ISBLANK(R77)</f>
        <v>1</v>
      </c>
      <c r="AL77" s="44" t="b">
        <f>ISBLANK(T77)</f>
        <v>1</v>
      </c>
      <c r="AM77" s="44" t="b">
        <f>ISBLANK(U77)</f>
        <v>0</v>
      </c>
      <c r="AO77" s="44" t="b">
        <f>ISBLANK(W77)</f>
        <v>1</v>
      </c>
      <c r="AP77" s="44" t="b">
        <f>ISBLANK(X77)</f>
        <v>1</v>
      </c>
    </row>
    <row r="78" spans="1:42" ht="15.75">
      <c r="A78" s="609"/>
      <c r="B78" s="69" t="s">
        <v>139</v>
      </c>
      <c r="C78" s="64"/>
      <c r="D78" s="65" t="s">
        <v>138</v>
      </c>
      <c r="E78" s="66"/>
      <c r="F78" s="67"/>
      <c r="G78" s="70">
        <v>3</v>
      </c>
      <c r="H78" s="106">
        <f>G78*30</f>
        <v>90</v>
      </c>
      <c r="I78" s="111">
        <f t="shared" si="30"/>
        <v>36</v>
      </c>
      <c r="J78" s="71">
        <v>18</v>
      </c>
      <c r="K78" s="72">
        <v>18</v>
      </c>
      <c r="L78" s="72"/>
      <c r="M78" s="73">
        <f>H78-I78</f>
        <v>54</v>
      </c>
      <c r="N78" s="76"/>
      <c r="O78" s="118"/>
      <c r="P78" s="75"/>
      <c r="Q78" s="74"/>
      <c r="R78" s="118"/>
      <c r="S78" s="75"/>
      <c r="T78" s="74"/>
      <c r="U78" s="118">
        <v>2</v>
      </c>
      <c r="V78" s="75">
        <v>2</v>
      </c>
      <c r="W78" s="74"/>
      <c r="X78" s="68"/>
      <c r="AF78" s="44"/>
      <c r="AG78" s="44"/>
      <c r="AI78" s="44"/>
      <c r="AJ78" s="44"/>
      <c r="AL78" s="44"/>
      <c r="AM78" s="44"/>
      <c r="AO78" s="44"/>
      <c r="AP78" s="44"/>
    </row>
    <row r="79" spans="1:42" ht="15.75">
      <c r="A79" s="608" t="s">
        <v>101</v>
      </c>
      <c r="B79" s="69" t="s">
        <v>217</v>
      </c>
      <c r="C79" s="64">
        <v>6</v>
      </c>
      <c r="D79" s="65"/>
      <c r="E79" s="66"/>
      <c r="F79" s="67"/>
      <c r="G79" s="70">
        <v>6.5</v>
      </c>
      <c r="H79" s="106">
        <f t="shared" si="29"/>
        <v>195</v>
      </c>
      <c r="I79" s="111">
        <f t="shared" si="30"/>
        <v>72</v>
      </c>
      <c r="J79" s="71">
        <v>36</v>
      </c>
      <c r="K79" s="72">
        <v>36</v>
      </c>
      <c r="L79" s="72"/>
      <c r="M79" s="73">
        <f t="shared" si="31"/>
        <v>123</v>
      </c>
      <c r="N79" s="76"/>
      <c r="O79" s="118"/>
      <c r="P79" s="77"/>
      <c r="Q79" s="74"/>
      <c r="R79" s="118"/>
      <c r="S79" s="75"/>
      <c r="T79" s="76"/>
      <c r="U79" s="118">
        <v>4</v>
      </c>
      <c r="V79" s="75">
        <v>4</v>
      </c>
      <c r="W79" s="74"/>
      <c r="X79" s="68"/>
      <c r="AF79" s="44" t="b">
        <f>ISBLANK(N79)</f>
        <v>1</v>
      </c>
      <c r="AG79" s="44" t="b">
        <f>ISBLANK(O79)</f>
        <v>1</v>
      </c>
      <c r="AI79" s="44" t="b">
        <f>ISBLANK(Q79)</f>
        <v>1</v>
      </c>
      <c r="AJ79" s="44" t="b">
        <f>ISBLANK(R79)</f>
        <v>1</v>
      </c>
      <c r="AL79" s="44" t="b">
        <f>ISBLANK(T79)</f>
        <v>1</v>
      </c>
      <c r="AM79" s="44" t="b">
        <f>ISBLANK(U79)</f>
        <v>0</v>
      </c>
      <c r="AO79" s="44" t="b">
        <f>ISBLANK(W79)</f>
        <v>1</v>
      </c>
      <c r="AP79" s="44" t="b">
        <f>ISBLANK(X79)</f>
        <v>1</v>
      </c>
    </row>
    <row r="80" spans="1:42" ht="35.25" customHeight="1">
      <c r="A80" s="609"/>
      <c r="B80" s="69" t="s">
        <v>218</v>
      </c>
      <c r="C80" s="64">
        <v>6</v>
      </c>
      <c r="D80" s="65"/>
      <c r="E80" s="66"/>
      <c r="F80" s="67"/>
      <c r="G80" s="70">
        <v>6.5</v>
      </c>
      <c r="H80" s="106">
        <f>G80*30</f>
        <v>195</v>
      </c>
      <c r="I80" s="111">
        <f t="shared" si="30"/>
        <v>72</v>
      </c>
      <c r="J80" s="71">
        <v>36</v>
      </c>
      <c r="K80" s="72">
        <v>36</v>
      </c>
      <c r="L80" s="72"/>
      <c r="M80" s="73">
        <f>H80-I80</f>
        <v>123</v>
      </c>
      <c r="N80" s="76"/>
      <c r="O80" s="118"/>
      <c r="P80" s="77"/>
      <c r="Q80" s="74"/>
      <c r="R80" s="118"/>
      <c r="S80" s="75"/>
      <c r="T80" s="76"/>
      <c r="U80" s="118">
        <v>4</v>
      </c>
      <c r="V80" s="75">
        <v>4</v>
      </c>
      <c r="W80" s="74"/>
      <c r="X80" s="68"/>
      <c r="AF80" s="44"/>
      <c r="AG80" s="44"/>
      <c r="AI80" s="44"/>
      <c r="AJ80" s="44"/>
      <c r="AL80" s="44"/>
      <c r="AM80" s="44"/>
      <c r="AO80" s="44"/>
      <c r="AP80" s="44"/>
    </row>
    <row r="81" spans="1:42" ht="31.5">
      <c r="A81" s="608" t="s">
        <v>102</v>
      </c>
      <c r="B81" s="69" t="s">
        <v>203</v>
      </c>
      <c r="C81" s="64">
        <v>7</v>
      </c>
      <c r="D81" s="65"/>
      <c r="E81" s="66"/>
      <c r="F81" s="66"/>
      <c r="G81" s="70">
        <v>9</v>
      </c>
      <c r="H81" s="107">
        <f t="shared" si="29"/>
        <v>270</v>
      </c>
      <c r="I81" s="111">
        <f t="shared" si="30"/>
        <v>105</v>
      </c>
      <c r="J81" s="71">
        <v>60</v>
      </c>
      <c r="K81" s="72">
        <v>45</v>
      </c>
      <c r="L81" s="72"/>
      <c r="M81" s="73">
        <f t="shared" si="31"/>
        <v>165</v>
      </c>
      <c r="N81" s="76"/>
      <c r="O81" s="118"/>
      <c r="P81" s="77"/>
      <c r="Q81" s="74"/>
      <c r="R81" s="118"/>
      <c r="S81" s="75"/>
      <c r="T81" s="76"/>
      <c r="U81" s="118"/>
      <c r="V81" s="75"/>
      <c r="W81" s="74">
        <v>7</v>
      </c>
      <c r="X81" s="68"/>
      <c r="AF81" s="44" t="b">
        <f>ISBLANK(N81)</f>
        <v>1</v>
      </c>
      <c r="AG81" s="44" t="b">
        <f>ISBLANK(O81)</f>
        <v>1</v>
      </c>
      <c r="AI81" s="44" t="b">
        <f>ISBLANK(Q81)</f>
        <v>1</v>
      </c>
      <c r="AJ81" s="44" t="b">
        <f>ISBLANK(R81)</f>
        <v>1</v>
      </c>
      <c r="AL81" s="44" t="b">
        <f>ISBLANK(T81)</f>
        <v>1</v>
      </c>
      <c r="AM81" s="44" t="b">
        <f>ISBLANK(U81)</f>
        <v>1</v>
      </c>
      <c r="AO81" s="44" t="b">
        <f>ISBLANK(W81)</f>
        <v>0</v>
      </c>
      <c r="AP81" s="44" t="b">
        <f>ISBLANK(X81)</f>
        <v>1</v>
      </c>
    </row>
    <row r="82" spans="1:42" ht="31.5">
      <c r="A82" s="609"/>
      <c r="B82" s="69" t="s">
        <v>204</v>
      </c>
      <c r="C82" s="64">
        <v>7</v>
      </c>
      <c r="D82" s="65"/>
      <c r="E82" s="66"/>
      <c r="F82" s="66"/>
      <c r="G82" s="70">
        <v>9</v>
      </c>
      <c r="H82" s="107">
        <f>G82*30</f>
        <v>270</v>
      </c>
      <c r="I82" s="111">
        <f t="shared" si="30"/>
        <v>105</v>
      </c>
      <c r="J82" s="71">
        <v>60</v>
      </c>
      <c r="K82" s="72">
        <v>45</v>
      </c>
      <c r="L82" s="72"/>
      <c r="M82" s="73">
        <f>H82-I82</f>
        <v>165</v>
      </c>
      <c r="N82" s="76"/>
      <c r="O82" s="118"/>
      <c r="P82" s="77"/>
      <c r="Q82" s="74"/>
      <c r="R82" s="118"/>
      <c r="S82" s="75"/>
      <c r="T82" s="76"/>
      <c r="U82" s="118"/>
      <c r="V82" s="75"/>
      <c r="W82" s="74">
        <v>7</v>
      </c>
      <c r="X82" s="68"/>
      <c r="AF82" s="44"/>
      <c r="AG82" s="44"/>
      <c r="AI82" s="44"/>
      <c r="AJ82" s="44"/>
      <c r="AL82" s="44"/>
      <c r="AM82" s="44"/>
      <c r="AO82" s="44"/>
      <c r="AP82" s="44"/>
    </row>
    <row r="83" spans="1:42" ht="15.75">
      <c r="A83" s="608" t="s">
        <v>103</v>
      </c>
      <c r="B83" s="369" t="s">
        <v>225</v>
      </c>
      <c r="C83" s="64"/>
      <c r="D83" s="65" t="s">
        <v>107</v>
      </c>
      <c r="E83" s="66"/>
      <c r="F83" s="67"/>
      <c r="G83" s="70">
        <v>5</v>
      </c>
      <c r="H83" s="107">
        <f t="shared" si="29"/>
        <v>150</v>
      </c>
      <c r="I83" s="111">
        <f>J83+L83</f>
        <v>60</v>
      </c>
      <c r="J83" s="71">
        <v>30</v>
      </c>
      <c r="K83" s="72"/>
      <c r="L83" s="72">
        <v>30</v>
      </c>
      <c r="M83" s="73">
        <f t="shared" si="31"/>
        <v>90</v>
      </c>
      <c r="N83" s="76"/>
      <c r="O83" s="118"/>
      <c r="P83" s="77"/>
      <c r="Q83" s="74"/>
      <c r="R83" s="118"/>
      <c r="S83" s="75"/>
      <c r="T83" s="76"/>
      <c r="U83" s="118"/>
      <c r="V83" s="75"/>
      <c r="W83" s="74">
        <v>4</v>
      </c>
      <c r="X83" s="75"/>
      <c r="AF83" s="44" t="b">
        <f>ISBLANK(N83)</f>
        <v>1</v>
      </c>
      <c r="AG83" s="44" t="b">
        <f>ISBLANK(O83)</f>
        <v>1</v>
      </c>
      <c r="AI83" s="44" t="b">
        <f>ISBLANK(Q83)</f>
        <v>1</v>
      </c>
      <c r="AJ83" s="44" t="b">
        <f>ISBLANK(R83)</f>
        <v>1</v>
      </c>
      <c r="AL83" s="44" t="b">
        <f>ISBLANK(T83)</f>
        <v>1</v>
      </c>
      <c r="AM83" s="44" t="b">
        <f>ISBLANK(U83)</f>
        <v>1</v>
      </c>
      <c r="AO83" s="44" t="b">
        <f>ISBLANK(W83)</f>
        <v>0</v>
      </c>
      <c r="AP83" s="44" t="b">
        <f>ISBLANK(X83)</f>
        <v>1</v>
      </c>
    </row>
    <row r="84" spans="1:42" ht="15.75">
      <c r="A84" s="609"/>
      <c r="B84" s="370" t="s">
        <v>226</v>
      </c>
      <c r="C84" s="64"/>
      <c r="D84" s="65" t="s">
        <v>107</v>
      </c>
      <c r="E84" s="66"/>
      <c r="F84" s="67"/>
      <c r="G84" s="70">
        <v>5</v>
      </c>
      <c r="H84" s="107">
        <f aca="true" t="shared" si="32" ref="H84:H92">G84*30</f>
        <v>150</v>
      </c>
      <c r="I84" s="111">
        <f>J84+L84</f>
        <v>60</v>
      </c>
      <c r="J84" s="71">
        <v>30</v>
      </c>
      <c r="K84" s="72"/>
      <c r="L84" s="72">
        <v>30</v>
      </c>
      <c r="M84" s="73">
        <f aca="true" t="shared" si="33" ref="M84:M92">H84-I84</f>
        <v>90</v>
      </c>
      <c r="N84" s="76"/>
      <c r="O84" s="118"/>
      <c r="P84" s="77"/>
      <c r="Q84" s="74"/>
      <c r="R84" s="118"/>
      <c r="S84" s="75"/>
      <c r="T84" s="76"/>
      <c r="U84" s="118"/>
      <c r="V84" s="75"/>
      <c r="W84" s="74">
        <v>4</v>
      </c>
      <c r="X84" s="75"/>
      <c r="AF84" s="44"/>
      <c r="AG84" s="44"/>
      <c r="AI84" s="44"/>
      <c r="AJ84" s="44"/>
      <c r="AL84" s="44"/>
      <c r="AM84" s="44"/>
      <c r="AO84" s="44"/>
      <c r="AP84" s="44"/>
    </row>
    <row r="85" spans="1:42" ht="15.75">
      <c r="A85" s="608" t="s">
        <v>104</v>
      </c>
      <c r="B85" s="69" t="s">
        <v>210</v>
      </c>
      <c r="C85" s="64"/>
      <c r="D85" s="72">
        <v>8</v>
      </c>
      <c r="E85" s="67"/>
      <c r="F85" s="66"/>
      <c r="G85" s="70">
        <v>6</v>
      </c>
      <c r="H85" s="106">
        <f t="shared" si="32"/>
        <v>180</v>
      </c>
      <c r="I85" s="111">
        <f aca="true" t="shared" si="34" ref="I85:I90">J85+L85+K85</f>
        <v>68</v>
      </c>
      <c r="J85" s="71">
        <v>34</v>
      </c>
      <c r="K85" s="72">
        <v>34</v>
      </c>
      <c r="L85" s="72"/>
      <c r="M85" s="73">
        <f t="shared" si="33"/>
        <v>112</v>
      </c>
      <c r="N85" s="76"/>
      <c r="O85" s="118"/>
      <c r="P85" s="77"/>
      <c r="Q85" s="74"/>
      <c r="R85" s="118"/>
      <c r="S85" s="75"/>
      <c r="T85" s="76"/>
      <c r="U85" s="118"/>
      <c r="V85" s="75"/>
      <c r="W85" s="74"/>
      <c r="X85" s="75">
        <v>4</v>
      </c>
      <c r="AF85" s="44" t="b">
        <f>ISBLANK(N85)</f>
        <v>1</v>
      </c>
      <c r="AG85" s="44" t="b">
        <f>ISBLANK(O85)</f>
        <v>1</v>
      </c>
      <c r="AI85" s="44" t="b">
        <f>ISBLANK(Q85)</f>
        <v>1</v>
      </c>
      <c r="AJ85" s="44" t="b">
        <f>ISBLANK(R85)</f>
        <v>1</v>
      </c>
      <c r="AL85" s="44" t="b">
        <f>ISBLANK(T85)</f>
        <v>1</v>
      </c>
      <c r="AM85" s="44" t="b">
        <f>ISBLANK(U85)</f>
        <v>1</v>
      </c>
      <c r="AO85" s="44" t="b">
        <f>ISBLANK(W85)</f>
        <v>1</v>
      </c>
      <c r="AP85" s="44" t="b">
        <f>ISBLANK(X85)</f>
        <v>0</v>
      </c>
    </row>
    <row r="86" spans="1:42" ht="15.75">
      <c r="A86" s="609"/>
      <c r="B86" s="69" t="s">
        <v>205</v>
      </c>
      <c r="C86" s="64"/>
      <c r="D86" s="72">
        <v>8</v>
      </c>
      <c r="E86" s="67"/>
      <c r="F86" s="66"/>
      <c r="G86" s="70">
        <v>6</v>
      </c>
      <c r="H86" s="106">
        <f t="shared" si="32"/>
        <v>180</v>
      </c>
      <c r="I86" s="111">
        <f t="shared" si="34"/>
        <v>68</v>
      </c>
      <c r="J86" s="71">
        <v>34</v>
      </c>
      <c r="K86" s="72">
        <v>34</v>
      </c>
      <c r="L86" s="72"/>
      <c r="M86" s="73">
        <f t="shared" si="33"/>
        <v>112</v>
      </c>
      <c r="N86" s="76"/>
      <c r="O86" s="118"/>
      <c r="P86" s="77"/>
      <c r="Q86" s="74"/>
      <c r="R86" s="118"/>
      <c r="S86" s="75"/>
      <c r="T86" s="76"/>
      <c r="U86" s="118"/>
      <c r="V86" s="75"/>
      <c r="W86" s="74"/>
      <c r="X86" s="75">
        <v>4</v>
      </c>
      <c r="AF86" s="44"/>
      <c r="AG86" s="44"/>
      <c r="AI86" s="44"/>
      <c r="AJ86" s="44"/>
      <c r="AL86" s="44"/>
      <c r="AM86" s="44"/>
      <c r="AO86" s="44"/>
      <c r="AP86" s="44"/>
    </row>
    <row r="87" spans="1:42" ht="31.5">
      <c r="A87" s="608" t="s">
        <v>105</v>
      </c>
      <c r="B87" s="69" t="s">
        <v>216</v>
      </c>
      <c r="C87" s="64">
        <v>8</v>
      </c>
      <c r="D87" s="72"/>
      <c r="E87" s="67"/>
      <c r="F87" s="66"/>
      <c r="G87" s="70">
        <v>6</v>
      </c>
      <c r="H87" s="106">
        <f t="shared" si="32"/>
        <v>180</v>
      </c>
      <c r="I87" s="111">
        <f t="shared" si="34"/>
        <v>68</v>
      </c>
      <c r="J87" s="71">
        <v>34</v>
      </c>
      <c r="K87" s="72">
        <v>34</v>
      </c>
      <c r="L87" s="72"/>
      <c r="M87" s="73">
        <f t="shared" si="33"/>
        <v>112</v>
      </c>
      <c r="N87" s="76"/>
      <c r="O87" s="118"/>
      <c r="P87" s="77"/>
      <c r="Q87" s="74"/>
      <c r="R87" s="118"/>
      <c r="S87" s="75"/>
      <c r="T87" s="76"/>
      <c r="U87" s="118"/>
      <c r="V87" s="75"/>
      <c r="W87" s="74"/>
      <c r="X87" s="75">
        <v>4</v>
      </c>
      <c r="AF87" s="44" t="b">
        <f>ISBLANK(N87)</f>
        <v>1</v>
      </c>
      <c r="AG87" s="44" t="b">
        <f>ISBLANK(O87)</f>
        <v>1</v>
      </c>
      <c r="AI87" s="44" t="b">
        <f>ISBLANK(Q87)</f>
        <v>1</v>
      </c>
      <c r="AJ87" s="44" t="b">
        <f>ISBLANK(R87)</f>
        <v>1</v>
      </c>
      <c r="AL87" s="44" t="b">
        <f>ISBLANK(T87)</f>
        <v>1</v>
      </c>
      <c r="AM87" s="44" t="b">
        <f>ISBLANK(U87)</f>
        <v>1</v>
      </c>
      <c r="AO87" s="44" t="b">
        <f>ISBLANK(W87)</f>
        <v>1</v>
      </c>
      <c r="AP87" s="44" t="b">
        <f>ISBLANK(X87)</f>
        <v>0</v>
      </c>
    </row>
    <row r="88" spans="1:42" ht="31.5">
      <c r="A88" s="609"/>
      <c r="B88" s="69" t="s">
        <v>211</v>
      </c>
      <c r="C88" s="64">
        <v>8</v>
      </c>
      <c r="D88" s="72"/>
      <c r="E88" s="67"/>
      <c r="F88" s="66"/>
      <c r="G88" s="70">
        <v>6</v>
      </c>
      <c r="H88" s="106">
        <f t="shared" si="32"/>
        <v>180</v>
      </c>
      <c r="I88" s="111">
        <f t="shared" si="34"/>
        <v>68</v>
      </c>
      <c r="J88" s="71">
        <v>34</v>
      </c>
      <c r="K88" s="72">
        <v>34</v>
      </c>
      <c r="L88" s="72"/>
      <c r="M88" s="73">
        <f t="shared" si="33"/>
        <v>112</v>
      </c>
      <c r="N88" s="76"/>
      <c r="O88" s="118"/>
      <c r="P88" s="77"/>
      <c r="Q88" s="74"/>
      <c r="R88" s="118"/>
      <c r="S88" s="75"/>
      <c r="T88" s="76"/>
      <c r="U88" s="118"/>
      <c r="V88" s="75"/>
      <c r="W88" s="74"/>
      <c r="X88" s="75">
        <v>4</v>
      </c>
      <c r="AF88" s="44"/>
      <c r="AG88" s="44"/>
      <c r="AI88" s="44"/>
      <c r="AJ88" s="44"/>
      <c r="AL88" s="44"/>
      <c r="AM88" s="44"/>
      <c r="AO88" s="44"/>
      <c r="AP88" s="44"/>
    </row>
    <row r="89" spans="1:42" ht="28.5" customHeight="1">
      <c r="A89" s="608" t="s">
        <v>106</v>
      </c>
      <c r="B89" s="69" t="s">
        <v>206</v>
      </c>
      <c r="C89" s="64"/>
      <c r="D89" s="72">
        <v>8</v>
      </c>
      <c r="E89" s="67"/>
      <c r="F89" s="66"/>
      <c r="G89" s="70">
        <v>3</v>
      </c>
      <c r="H89" s="106">
        <f t="shared" si="32"/>
        <v>90</v>
      </c>
      <c r="I89" s="111">
        <f t="shared" si="34"/>
        <v>34</v>
      </c>
      <c r="J89" s="71">
        <v>17</v>
      </c>
      <c r="K89" s="72">
        <v>17</v>
      </c>
      <c r="L89" s="72"/>
      <c r="M89" s="73">
        <f t="shared" si="33"/>
        <v>56</v>
      </c>
      <c r="N89" s="76"/>
      <c r="O89" s="118"/>
      <c r="P89" s="77"/>
      <c r="Q89" s="74"/>
      <c r="R89" s="118"/>
      <c r="S89" s="75"/>
      <c r="T89" s="76"/>
      <c r="U89" s="118"/>
      <c r="V89" s="75"/>
      <c r="W89" s="74"/>
      <c r="X89" s="75">
        <v>2</v>
      </c>
      <c r="AF89" s="44" t="b">
        <f>ISBLANK(N89)</f>
        <v>1</v>
      </c>
      <c r="AG89" s="44" t="b">
        <f>ISBLANK(O89)</f>
        <v>1</v>
      </c>
      <c r="AI89" s="44" t="b">
        <f>ISBLANK(Q89)</f>
        <v>1</v>
      </c>
      <c r="AJ89" s="44" t="b">
        <f>ISBLANK(R89)</f>
        <v>1</v>
      </c>
      <c r="AL89" s="44" t="b">
        <f>ISBLANK(T89)</f>
        <v>1</v>
      </c>
      <c r="AM89" s="44" t="b">
        <f>ISBLANK(U89)</f>
        <v>1</v>
      </c>
      <c r="AO89" s="44" t="b">
        <f>ISBLANK(W89)</f>
        <v>1</v>
      </c>
      <c r="AP89" s="44" t="b">
        <f>ISBLANK(X89)</f>
        <v>0</v>
      </c>
    </row>
    <row r="90" spans="1:42" ht="15.75">
      <c r="A90" s="609"/>
      <c r="B90" s="69" t="s">
        <v>207</v>
      </c>
      <c r="C90" s="64"/>
      <c r="D90" s="72">
        <v>8</v>
      </c>
      <c r="E90" s="67"/>
      <c r="F90" s="66"/>
      <c r="G90" s="70">
        <v>3</v>
      </c>
      <c r="H90" s="106">
        <f t="shared" si="32"/>
        <v>90</v>
      </c>
      <c r="I90" s="111">
        <f t="shared" si="34"/>
        <v>34</v>
      </c>
      <c r="J90" s="71">
        <v>17</v>
      </c>
      <c r="K90" s="72">
        <v>17</v>
      </c>
      <c r="L90" s="72"/>
      <c r="M90" s="73">
        <f t="shared" si="33"/>
        <v>56</v>
      </c>
      <c r="N90" s="76"/>
      <c r="O90" s="118"/>
      <c r="P90" s="77"/>
      <c r="Q90" s="74"/>
      <c r="R90" s="118"/>
      <c r="S90" s="75"/>
      <c r="T90" s="76"/>
      <c r="U90" s="118"/>
      <c r="V90" s="75"/>
      <c r="W90" s="74"/>
      <c r="X90" s="75">
        <v>2</v>
      </c>
      <c r="AF90" s="44"/>
      <c r="AG90" s="44"/>
      <c r="AI90" s="44"/>
      <c r="AJ90" s="44"/>
      <c r="AL90" s="44"/>
      <c r="AM90" s="44"/>
      <c r="AO90" s="44"/>
      <c r="AP90" s="44"/>
    </row>
    <row r="91" spans="1:42" ht="15.75">
      <c r="A91" s="608" t="s">
        <v>141</v>
      </c>
      <c r="B91" s="369" t="s">
        <v>212</v>
      </c>
      <c r="C91" s="64">
        <v>8</v>
      </c>
      <c r="D91" s="72"/>
      <c r="E91" s="67"/>
      <c r="F91" s="66"/>
      <c r="G91" s="70">
        <v>9</v>
      </c>
      <c r="H91" s="107">
        <f t="shared" si="32"/>
        <v>270</v>
      </c>
      <c r="I91" s="111">
        <f>J91+L91</f>
        <v>34</v>
      </c>
      <c r="J91" s="71">
        <v>34</v>
      </c>
      <c r="K91" s="72">
        <v>68</v>
      </c>
      <c r="L91" s="72"/>
      <c r="M91" s="73">
        <f t="shared" si="33"/>
        <v>236</v>
      </c>
      <c r="N91" s="76"/>
      <c r="O91" s="118"/>
      <c r="P91" s="77"/>
      <c r="Q91" s="74"/>
      <c r="R91" s="118"/>
      <c r="S91" s="75"/>
      <c r="T91" s="76"/>
      <c r="U91" s="118"/>
      <c r="V91" s="75"/>
      <c r="W91" s="74"/>
      <c r="X91" s="75">
        <v>6</v>
      </c>
      <c r="AF91" s="44" t="b">
        <f>ISBLANK(N91)</f>
        <v>1</v>
      </c>
      <c r="AG91" s="44" t="b">
        <f>ISBLANK(O91)</f>
        <v>1</v>
      </c>
      <c r="AI91" s="44" t="b">
        <f>ISBLANK(Q91)</f>
        <v>1</v>
      </c>
      <c r="AJ91" s="44" t="b">
        <f>ISBLANK(R91)</f>
        <v>1</v>
      </c>
      <c r="AL91" s="44" t="b">
        <f>ISBLANK(T91)</f>
        <v>1</v>
      </c>
      <c r="AM91" s="44" t="b">
        <f>ISBLANK(U91)</f>
        <v>1</v>
      </c>
      <c r="AO91" s="44" t="b">
        <f>ISBLANK(W91)</f>
        <v>1</v>
      </c>
      <c r="AP91" s="44" t="b">
        <f>ISBLANK(X91)</f>
        <v>0</v>
      </c>
    </row>
    <row r="92" spans="1:42" ht="18" customHeight="1" thickBot="1">
      <c r="A92" s="609"/>
      <c r="B92" s="370" t="s">
        <v>208</v>
      </c>
      <c r="C92" s="64">
        <v>8</v>
      </c>
      <c r="D92" s="72"/>
      <c r="E92" s="67"/>
      <c r="F92" s="66"/>
      <c r="G92" s="70">
        <v>9</v>
      </c>
      <c r="H92" s="107">
        <f t="shared" si="32"/>
        <v>270</v>
      </c>
      <c r="I92" s="111">
        <f>J92+L92</f>
        <v>34</v>
      </c>
      <c r="J92" s="71">
        <v>34</v>
      </c>
      <c r="K92" s="72">
        <v>68</v>
      </c>
      <c r="L92" s="72"/>
      <c r="M92" s="73">
        <f t="shared" si="33"/>
        <v>236</v>
      </c>
      <c r="N92" s="76"/>
      <c r="O92" s="118"/>
      <c r="P92" s="77"/>
      <c r="Q92" s="74"/>
      <c r="R92" s="118"/>
      <c r="S92" s="75"/>
      <c r="T92" s="76"/>
      <c r="U92" s="118"/>
      <c r="V92" s="75"/>
      <c r="W92" s="74"/>
      <c r="X92" s="75">
        <v>6</v>
      </c>
      <c r="AF92" s="44"/>
      <c r="AG92" s="44"/>
      <c r="AI92" s="44"/>
      <c r="AJ92" s="44"/>
      <c r="AL92" s="44"/>
      <c r="AM92" s="44"/>
      <c r="AO92" s="44"/>
      <c r="AP92" s="44"/>
    </row>
    <row r="93" spans="1:43" ht="16.5" thickBot="1">
      <c r="A93" s="611" t="s">
        <v>168</v>
      </c>
      <c r="B93" s="612"/>
      <c r="C93" s="612"/>
      <c r="D93" s="612"/>
      <c r="E93" s="612"/>
      <c r="F93" s="613"/>
      <c r="G93" s="276">
        <f>G73+G75+G77+G79+G81+G83+G85+G87+G89+G91</f>
        <v>55.5</v>
      </c>
      <c r="H93" s="277">
        <f aca="true" t="shared" si="35" ref="H93:X93">H73+H75+H77+H79+H81+H83+H85+H87+H89+H91</f>
        <v>1665</v>
      </c>
      <c r="I93" s="277">
        <f t="shared" si="35"/>
        <v>561</v>
      </c>
      <c r="J93" s="277">
        <f t="shared" si="35"/>
        <v>296</v>
      </c>
      <c r="K93" s="277">
        <f t="shared" si="35"/>
        <v>303</v>
      </c>
      <c r="L93" s="277">
        <f t="shared" si="35"/>
        <v>30</v>
      </c>
      <c r="M93" s="277">
        <f t="shared" si="35"/>
        <v>1104</v>
      </c>
      <c r="N93" s="277">
        <f t="shared" si="35"/>
        <v>0</v>
      </c>
      <c r="O93" s="277">
        <f t="shared" si="35"/>
        <v>0</v>
      </c>
      <c r="P93" s="277">
        <f t="shared" si="35"/>
        <v>0</v>
      </c>
      <c r="Q93" s="277">
        <f t="shared" si="35"/>
        <v>0</v>
      </c>
      <c r="R93" s="277">
        <f t="shared" si="35"/>
        <v>0</v>
      </c>
      <c r="S93" s="277">
        <f t="shared" si="35"/>
        <v>0</v>
      </c>
      <c r="T93" s="277">
        <f t="shared" si="35"/>
        <v>2</v>
      </c>
      <c r="U93" s="277">
        <f t="shared" si="35"/>
        <v>9</v>
      </c>
      <c r="V93" s="277">
        <f t="shared" si="35"/>
        <v>9</v>
      </c>
      <c r="W93" s="277">
        <f t="shared" si="35"/>
        <v>11</v>
      </c>
      <c r="X93" s="277">
        <f t="shared" si="35"/>
        <v>16</v>
      </c>
      <c r="Y93" s="278">
        <f>SUM(Y73:Y92)</f>
        <v>0</v>
      </c>
      <c r="Z93" s="277">
        <f>SUM(Z73:Z92)</f>
        <v>0</v>
      </c>
      <c r="AA93" s="277">
        <f>SUM(AA73:AA92)</f>
        <v>0</v>
      </c>
      <c r="AB93" s="277">
        <f>SUM(AB73:AB92)</f>
        <v>0</v>
      </c>
      <c r="AC93" s="277">
        <f>SUM(AC73:AC92)</f>
        <v>0</v>
      </c>
      <c r="AF93" s="51">
        <f>SUMIF(AF73:AF92,FALSE,$G73:$G92)</f>
        <v>0</v>
      </c>
      <c r="AG93" s="51">
        <f aca="true" t="shared" si="36" ref="AG93:AP93">SUMIF(AG73:AG92,FALSE,$G73:$G92)</f>
        <v>0</v>
      </c>
      <c r="AH93" s="51">
        <f t="shared" si="36"/>
        <v>0</v>
      </c>
      <c r="AI93" s="51">
        <f t="shared" si="36"/>
        <v>0</v>
      </c>
      <c r="AJ93" s="51">
        <f t="shared" si="36"/>
        <v>0</v>
      </c>
      <c r="AK93" s="51">
        <f t="shared" si="36"/>
        <v>0</v>
      </c>
      <c r="AL93" s="51">
        <f t="shared" si="36"/>
        <v>3</v>
      </c>
      <c r="AM93" s="51">
        <f t="shared" si="36"/>
        <v>14.5</v>
      </c>
      <c r="AN93" s="51">
        <f t="shared" si="36"/>
        <v>0</v>
      </c>
      <c r="AO93" s="51">
        <f t="shared" si="36"/>
        <v>14</v>
      </c>
      <c r="AP93" s="51">
        <f t="shared" si="36"/>
        <v>24</v>
      </c>
      <c r="AQ93" s="52">
        <f>SUM(AF93:AP93)</f>
        <v>55.5</v>
      </c>
    </row>
    <row r="94" spans="1:29" ht="16.5" thickBot="1">
      <c r="A94" s="614" t="s">
        <v>169</v>
      </c>
      <c r="B94" s="615"/>
      <c r="C94" s="615"/>
      <c r="D94" s="615"/>
      <c r="E94" s="615"/>
      <c r="F94" s="616"/>
      <c r="G94" s="371">
        <f aca="true" t="shared" si="37" ref="G94:AC94">G93+G71</f>
        <v>69.5</v>
      </c>
      <c r="H94" s="372">
        <f t="shared" si="37"/>
        <v>2085</v>
      </c>
      <c r="I94" s="372">
        <f t="shared" si="37"/>
        <v>726</v>
      </c>
      <c r="J94" s="372">
        <f t="shared" si="37"/>
        <v>401</v>
      </c>
      <c r="K94" s="372">
        <f t="shared" si="37"/>
        <v>318</v>
      </c>
      <c r="L94" s="372">
        <f t="shared" si="37"/>
        <v>75</v>
      </c>
      <c r="M94" s="372">
        <f t="shared" si="37"/>
        <v>1359</v>
      </c>
      <c r="N94" s="277">
        <f t="shared" si="37"/>
        <v>0</v>
      </c>
      <c r="O94" s="277">
        <f t="shared" si="37"/>
        <v>0</v>
      </c>
      <c r="P94" s="277">
        <f t="shared" si="37"/>
        <v>0</v>
      </c>
      <c r="Q94" s="277">
        <f t="shared" si="37"/>
        <v>0</v>
      </c>
      <c r="R94" s="277">
        <f t="shared" si="37"/>
        <v>0</v>
      </c>
      <c r="S94" s="277">
        <f t="shared" si="37"/>
        <v>0</v>
      </c>
      <c r="T94" s="277">
        <f t="shared" si="37"/>
        <v>8</v>
      </c>
      <c r="U94" s="277">
        <f t="shared" si="37"/>
        <v>9</v>
      </c>
      <c r="V94" s="277">
        <f t="shared" si="37"/>
        <v>9</v>
      </c>
      <c r="W94" s="277">
        <f t="shared" si="37"/>
        <v>16</v>
      </c>
      <c r="X94" s="277">
        <f t="shared" si="37"/>
        <v>16</v>
      </c>
      <c r="Y94" s="278">
        <f t="shared" si="37"/>
        <v>0</v>
      </c>
      <c r="Z94" s="277">
        <f t="shared" si="37"/>
        <v>0</v>
      </c>
      <c r="AA94" s="277">
        <f t="shared" si="37"/>
        <v>0</v>
      </c>
      <c r="AB94" s="277">
        <f t="shared" si="37"/>
        <v>0</v>
      </c>
      <c r="AC94" s="277">
        <f t="shared" si="37"/>
        <v>0</v>
      </c>
    </row>
    <row r="95" spans="1:42" s="54" customFormat="1" ht="16.5" thickBot="1">
      <c r="A95" s="644" t="s">
        <v>170</v>
      </c>
      <c r="B95" s="644"/>
      <c r="C95" s="644"/>
      <c r="D95" s="644"/>
      <c r="E95" s="644"/>
      <c r="F95" s="644"/>
      <c r="G95" s="371">
        <f aca="true" t="shared" si="38" ref="G95:M95">G94+G59</f>
        <v>240</v>
      </c>
      <c r="H95" s="372">
        <f t="shared" si="38"/>
        <v>7200</v>
      </c>
      <c r="I95" s="372">
        <f t="shared" si="38"/>
        <v>2400</v>
      </c>
      <c r="J95" s="372">
        <f t="shared" si="38"/>
        <v>1025</v>
      </c>
      <c r="K95" s="372">
        <f t="shared" si="38"/>
        <v>879</v>
      </c>
      <c r="L95" s="372">
        <f t="shared" si="38"/>
        <v>564</v>
      </c>
      <c r="M95" s="372">
        <f t="shared" si="38"/>
        <v>4800</v>
      </c>
      <c r="N95" s="277">
        <f aca="true" t="shared" si="39" ref="N95:X95">N59+N94</f>
        <v>24</v>
      </c>
      <c r="O95" s="277">
        <f t="shared" si="39"/>
        <v>16</v>
      </c>
      <c r="P95" s="277">
        <f t="shared" si="39"/>
        <v>16</v>
      </c>
      <c r="Q95" s="277">
        <f t="shared" si="39"/>
        <v>22</v>
      </c>
      <c r="R95" s="277">
        <f t="shared" si="39"/>
        <v>16</v>
      </c>
      <c r="S95" s="277">
        <f t="shared" si="39"/>
        <v>16</v>
      </c>
      <c r="T95" s="277">
        <f t="shared" si="39"/>
        <v>21</v>
      </c>
      <c r="U95" s="277">
        <f t="shared" si="39"/>
        <v>15</v>
      </c>
      <c r="V95" s="277">
        <f t="shared" si="39"/>
        <v>15</v>
      </c>
      <c r="W95" s="277">
        <f t="shared" si="39"/>
        <v>24</v>
      </c>
      <c r="X95" s="277">
        <f t="shared" si="39"/>
        <v>16</v>
      </c>
      <c r="AA95" s="373">
        <v>22</v>
      </c>
      <c r="AB95" s="373">
        <v>22</v>
      </c>
      <c r="AC95" s="373">
        <v>22</v>
      </c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s="54" customFormat="1" ht="16.5" thickBot="1">
      <c r="A96" s="626" t="s">
        <v>76</v>
      </c>
      <c r="B96" s="626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277">
        <f>N95</f>
        <v>24</v>
      </c>
      <c r="O96" s="277">
        <f aca="true" t="shared" si="40" ref="O96:AC96">O95</f>
        <v>16</v>
      </c>
      <c r="P96" s="277">
        <f t="shared" si="40"/>
        <v>16</v>
      </c>
      <c r="Q96" s="277">
        <f t="shared" si="40"/>
        <v>22</v>
      </c>
      <c r="R96" s="277">
        <f t="shared" si="40"/>
        <v>16</v>
      </c>
      <c r="S96" s="277">
        <f t="shared" si="40"/>
        <v>16</v>
      </c>
      <c r="T96" s="277">
        <f t="shared" si="40"/>
        <v>21</v>
      </c>
      <c r="U96" s="277">
        <f t="shared" si="40"/>
        <v>15</v>
      </c>
      <c r="V96" s="277">
        <f t="shared" si="40"/>
        <v>15</v>
      </c>
      <c r="W96" s="277">
        <f t="shared" si="40"/>
        <v>24</v>
      </c>
      <c r="X96" s="277">
        <f t="shared" si="40"/>
        <v>16</v>
      </c>
      <c r="Y96" s="278">
        <f t="shared" si="40"/>
        <v>0</v>
      </c>
      <c r="Z96" s="277">
        <f t="shared" si="40"/>
        <v>0</v>
      </c>
      <c r="AA96" s="277">
        <f t="shared" si="40"/>
        <v>22</v>
      </c>
      <c r="AB96" s="277">
        <f t="shared" si="40"/>
        <v>22</v>
      </c>
      <c r="AC96" s="277">
        <f t="shared" si="40"/>
        <v>22</v>
      </c>
      <c r="AF96" s="43" t="s">
        <v>239</v>
      </c>
      <c r="AG96" s="43" t="s">
        <v>240</v>
      </c>
      <c r="AH96" s="43" t="s">
        <v>241</v>
      </c>
      <c r="AI96" s="43" t="s">
        <v>242</v>
      </c>
      <c r="AJ96" s="43" t="s">
        <v>243</v>
      </c>
      <c r="AK96" s="43"/>
      <c r="AL96" s="43"/>
      <c r="AM96" s="43"/>
      <c r="AN96" s="43"/>
      <c r="AO96" s="43"/>
      <c r="AP96" s="43"/>
    </row>
    <row r="97" spans="1:42" s="54" customFormat="1" ht="16.5" thickBot="1">
      <c r="A97" s="627" t="s">
        <v>77</v>
      </c>
      <c r="B97" s="627"/>
      <c r="C97" s="627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277">
        <v>2</v>
      </c>
      <c r="O97" s="374"/>
      <c r="P97" s="375">
        <v>2</v>
      </c>
      <c r="Q97" s="375">
        <v>2</v>
      </c>
      <c r="R97" s="375"/>
      <c r="S97" s="375">
        <v>2</v>
      </c>
      <c r="T97" s="375">
        <v>3</v>
      </c>
      <c r="U97" s="375"/>
      <c r="V97" s="375">
        <v>2</v>
      </c>
      <c r="W97" s="375">
        <v>2</v>
      </c>
      <c r="X97" s="375">
        <v>2</v>
      </c>
      <c r="AE97" s="55" t="s">
        <v>61</v>
      </c>
      <c r="AF97" s="46">
        <f>AE11</f>
        <v>33.5</v>
      </c>
      <c r="AG97" s="46">
        <f>AE30</f>
        <v>22</v>
      </c>
      <c r="AH97" s="46">
        <f>AE52</f>
        <v>4.5</v>
      </c>
      <c r="AI97" s="46">
        <f>AE62</f>
        <v>0</v>
      </c>
      <c r="AJ97" s="46">
        <f>AE73</f>
        <v>0</v>
      </c>
      <c r="AK97" s="46">
        <f>SUM(AF97:AJ97)</f>
        <v>60</v>
      </c>
      <c r="AL97" s="43"/>
      <c r="AM97" s="43"/>
      <c r="AN97" s="43"/>
      <c r="AO97" s="43"/>
      <c r="AP97" s="43"/>
    </row>
    <row r="98" spans="1:42" s="54" customFormat="1" ht="16.5" thickBot="1">
      <c r="A98" s="627" t="s">
        <v>110</v>
      </c>
      <c r="B98" s="627"/>
      <c r="C98" s="627"/>
      <c r="D98" s="627"/>
      <c r="E98" s="627"/>
      <c r="F98" s="627"/>
      <c r="G98" s="627"/>
      <c r="H98" s="627"/>
      <c r="I98" s="627"/>
      <c r="J98" s="627"/>
      <c r="K98" s="627"/>
      <c r="L98" s="627"/>
      <c r="M98" s="627"/>
      <c r="N98" s="332">
        <v>4</v>
      </c>
      <c r="O98" s="376"/>
      <c r="P98" s="377">
        <v>4</v>
      </c>
      <c r="Q98" s="377">
        <v>3</v>
      </c>
      <c r="R98" s="377"/>
      <c r="S98" s="377">
        <v>4</v>
      </c>
      <c r="T98" s="377">
        <v>3</v>
      </c>
      <c r="U98" s="377"/>
      <c r="V98" s="377">
        <v>3</v>
      </c>
      <c r="W98" s="377">
        <v>2</v>
      </c>
      <c r="X98" s="377">
        <v>3</v>
      </c>
      <c r="AE98" s="55" t="s">
        <v>62</v>
      </c>
      <c r="AF98" s="46">
        <f>AE12</f>
        <v>21</v>
      </c>
      <c r="AG98" s="46">
        <f>AE31</f>
        <v>34.5</v>
      </c>
      <c r="AH98" s="46">
        <f>AE53</f>
        <v>4.5</v>
      </c>
      <c r="AI98" s="46">
        <f>AE63</f>
        <v>0</v>
      </c>
      <c r="AJ98" s="46">
        <f>AE74</f>
        <v>0</v>
      </c>
      <c r="AK98" s="46">
        <f>SUM(AF98:AJ98)</f>
        <v>60</v>
      </c>
      <c r="AL98" s="43"/>
      <c r="AM98" s="43"/>
      <c r="AN98" s="43"/>
      <c r="AO98" s="43"/>
      <c r="AP98" s="43"/>
    </row>
    <row r="99" spans="1:42" s="54" customFormat="1" ht="16.5" thickBot="1">
      <c r="A99" s="627" t="s">
        <v>111</v>
      </c>
      <c r="B99" s="627"/>
      <c r="C99" s="627"/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378"/>
      <c r="O99" s="379"/>
      <c r="P99" s="379"/>
      <c r="Q99" s="380"/>
      <c r="R99" s="380"/>
      <c r="S99" s="380"/>
      <c r="T99" s="380"/>
      <c r="U99" s="380"/>
      <c r="V99" s="380"/>
      <c r="W99" s="380"/>
      <c r="X99" s="380"/>
      <c r="AE99" s="55" t="s">
        <v>86</v>
      </c>
      <c r="AF99" s="46">
        <f>AE13</f>
        <v>3</v>
      </c>
      <c r="AG99" s="46">
        <f>AE32</f>
        <v>27</v>
      </c>
      <c r="AH99" s="46">
        <f>AE54</f>
        <v>4.5</v>
      </c>
      <c r="AI99" s="46">
        <f>AE64</f>
        <v>8</v>
      </c>
      <c r="AJ99" s="46">
        <f>AE75</f>
        <v>17.5</v>
      </c>
      <c r="AK99" s="46">
        <f>SUM(AF99:AJ99)</f>
        <v>60</v>
      </c>
      <c r="AL99" s="43"/>
      <c r="AM99" s="43"/>
      <c r="AN99" s="43"/>
      <c r="AO99" s="43"/>
      <c r="AP99" s="43"/>
    </row>
    <row r="100" spans="1:42" s="54" customFormat="1" ht="16.5" thickBot="1">
      <c r="A100" s="610" t="s">
        <v>78</v>
      </c>
      <c r="B100" s="610"/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381"/>
      <c r="O100" s="379"/>
      <c r="P100" s="379"/>
      <c r="Q100" s="382"/>
      <c r="R100" s="382"/>
      <c r="S100" s="383"/>
      <c r="T100" s="383">
        <v>1</v>
      </c>
      <c r="U100" s="382"/>
      <c r="V100" s="383">
        <v>1</v>
      </c>
      <c r="W100" s="383"/>
      <c r="X100" s="382"/>
      <c r="AE100" s="55" t="s">
        <v>87</v>
      </c>
      <c r="AF100" s="46">
        <f>AE14</f>
        <v>0</v>
      </c>
      <c r="AG100" s="46">
        <f>AE33</f>
        <v>10</v>
      </c>
      <c r="AH100" s="46">
        <f>AE55</f>
        <v>6</v>
      </c>
      <c r="AI100" s="46">
        <f>AE65</f>
        <v>6</v>
      </c>
      <c r="AJ100" s="46">
        <f>AE76</f>
        <v>38</v>
      </c>
      <c r="AK100" s="46">
        <f>SUM(AF100:AJ100)</f>
        <v>60</v>
      </c>
      <c r="AL100" s="43"/>
      <c r="AM100" s="43"/>
      <c r="AN100" s="43"/>
      <c r="AO100" s="43"/>
      <c r="AP100" s="43"/>
    </row>
    <row r="101" spans="1:42" s="54" customFormat="1" ht="16.5" thickBot="1">
      <c r="A101" s="617" t="s">
        <v>171</v>
      </c>
      <c r="B101" s="618"/>
      <c r="C101" s="618"/>
      <c r="D101" s="618"/>
      <c r="E101" s="618"/>
      <c r="F101" s="618"/>
      <c r="G101" s="618"/>
      <c r="H101" s="618"/>
      <c r="I101" s="618"/>
      <c r="J101" s="618"/>
      <c r="K101" s="618"/>
      <c r="L101" s="618"/>
      <c r="M101" s="619"/>
      <c r="N101" s="620" t="s">
        <v>172</v>
      </c>
      <c r="O101" s="621"/>
      <c r="P101" s="622"/>
      <c r="Q101" s="623">
        <f>G59/G95*100</f>
        <v>71.04166666666667</v>
      </c>
      <c r="R101" s="624"/>
      <c r="S101" s="625"/>
      <c r="T101" s="623" t="s">
        <v>4</v>
      </c>
      <c r="U101" s="624"/>
      <c r="V101" s="625"/>
      <c r="W101" s="623">
        <f>G94/G95*100</f>
        <v>28.958333333333336</v>
      </c>
      <c r="X101" s="625"/>
      <c r="Y101" s="82">
        <f>SUM(N101:X101)</f>
        <v>100</v>
      </c>
      <c r="AF101" s="46">
        <f>SUM(AF97:AF100)</f>
        <v>57.5</v>
      </c>
      <c r="AG101" s="46">
        <f>SUM(AG97:AG100)</f>
        <v>93.5</v>
      </c>
      <c r="AH101" s="46">
        <f>SUM(AH97:AH100)</f>
        <v>19.5</v>
      </c>
      <c r="AI101" s="46">
        <f>SUM(AI97:AI100)</f>
        <v>14</v>
      </c>
      <c r="AJ101" s="46">
        <f>SUM(AJ97:AJ100)</f>
        <v>55.5</v>
      </c>
      <c r="AK101" s="46">
        <f>SUM(AF101:AJ101)</f>
        <v>240</v>
      </c>
      <c r="AL101" s="43"/>
      <c r="AM101" s="43"/>
      <c r="AN101" s="43"/>
      <c r="AO101" s="43"/>
      <c r="AP101" s="43"/>
    </row>
    <row r="102" spans="1:42" s="54" customFormat="1" ht="15.75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5"/>
      <c r="O102" s="385"/>
      <c r="P102" s="385"/>
      <c r="Q102" s="386"/>
      <c r="R102" s="386"/>
      <c r="S102" s="386"/>
      <c r="T102" s="385"/>
      <c r="U102" s="385"/>
      <c r="V102" s="385"/>
      <c r="W102" s="385"/>
      <c r="X102" s="385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s="54" customFormat="1" ht="16.5" thickBot="1">
      <c r="A103" s="128"/>
      <c r="B103" s="133"/>
      <c r="C103" s="607" t="s">
        <v>46</v>
      </c>
      <c r="D103" s="607"/>
      <c r="E103" s="607"/>
      <c r="F103" s="607"/>
      <c r="G103" s="607"/>
      <c r="H103" s="607"/>
      <c r="I103" s="607"/>
      <c r="J103" s="607"/>
      <c r="K103" s="607"/>
      <c r="L103" s="134"/>
      <c r="M103" s="134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1:24" ht="15.75">
      <c r="A104" s="101" t="s">
        <v>136</v>
      </c>
      <c r="B104" s="387" t="s">
        <v>71</v>
      </c>
      <c r="C104" s="178"/>
      <c r="D104" s="167"/>
      <c r="E104" s="167"/>
      <c r="F104" s="388"/>
      <c r="G104" s="389">
        <f>G105+G106</f>
        <v>13</v>
      </c>
      <c r="H104" s="390">
        <f aca="true" t="shared" si="41" ref="H104:M104">H105+H106</f>
        <v>390</v>
      </c>
      <c r="I104" s="391">
        <f t="shared" si="41"/>
        <v>264</v>
      </c>
      <c r="J104" s="392">
        <f t="shared" si="41"/>
        <v>4</v>
      </c>
      <c r="K104" s="392"/>
      <c r="L104" s="392">
        <f t="shared" si="41"/>
        <v>260</v>
      </c>
      <c r="M104" s="393">
        <f t="shared" si="41"/>
        <v>126</v>
      </c>
      <c r="N104" s="394"/>
      <c r="O104" s="395"/>
      <c r="P104" s="396"/>
      <c r="Q104" s="394"/>
      <c r="R104" s="395"/>
      <c r="S104" s="396"/>
      <c r="T104" s="394"/>
      <c r="U104" s="395"/>
      <c r="V104" s="396"/>
      <c r="W104" s="394"/>
      <c r="X104" s="396"/>
    </row>
    <row r="105" spans="1:24" ht="15.75">
      <c r="A105" s="102" t="s">
        <v>244</v>
      </c>
      <c r="B105" s="184" t="s">
        <v>71</v>
      </c>
      <c r="C105" s="219"/>
      <c r="D105" s="397" t="s">
        <v>245</v>
      </c>
      <c r="E105" s="398"/>
      <c r="F105" s="399"/>
      <c r="G105" s="400">
        <v>6.5</v>
      </c>
      <c r="H105" s="401">
        <f>G105*30</f>
        <v>195</v>
      </c>
      <c r="I105" s="42">
        <f>J105+K105+L105</f>
        <v>132</v>
      </c>
      <c r="J105" s="290">
        <v>4</v>
      </c>
      <c r="K105" s="290"/>
      <c r="L105" s="290">
        <v>128</v>
      </c>
      <c r="M105" s="402">
        <f>H105-I105</f>
        <v>63</v>
      </c>
      <c r="N105" s="152">
        <v>4</v>
      </c>
      <c r="O105" s="215">
        <v>4</v>
      </c>
      <c r="P105" s="153">
        <v>4</v>
      </c>
      <c r="Q105" s="152"/>
      <c r="R105" s="215"/>
      <c r="S105" s="153"/>
      <c r="T105" s="403"/>
      <c r="U105" s="404"/>
      <c r="V105" s="162"/>
      <c r="W105" s="403"/>
      <c r="X105" s="162"/>
    </row>
    <row r="106" spans="1:24" ht="15.75">
      <c r="A106" s="102" t="s">
        <v>246</v>
      </c>
      <c r="B106" s="184" t="s">
        <v>71</v>
      </c>
      <c r="C106" s="219"/>
      <c r="D106" s="405" t="s">
        <v>247</v>
      </c>
      <c r="E106" s="398"/>
      <c r="F106" s="399"/>
      <c r="G106" s="406">
        <v>6.5</v>
      </c>
      <c r="H106" s="407">
        <f>G106*30</f>
        <v>195</v>
      </c>
      <c r="I106" s="238">
        <f>J106+K106+L106</f>
        <v>132</v>
      </c>
      <c r="J106" s="16"/>
      <c r="K106" s="16"/>
      <c r="L106" s="16">
        <v>132</v>
      </c>
      <c r="M106" s="147">
        <f>H106-I106</f>
        <v>63</v>
      </c>
      <c r="N106" s="152"/>
      <c r="O106" s="215"/>
      <c r="P106" s="153"/>
      <c r="Q106" s="152">
        <v>4</v>
      </c>
      <c r="R106" s="215">
        <v>4</v>
      </c>
      <c r="S106" s="153">
        <v>4</v>
      </c>
      <c r="T106" s="403"/>
      <c r="U106" s="404"/>
      <c r="V106" s="162"/>
      <c r="W106" s="403"/>
      <c r="X106" s="162"/>
    </row>
    <row r="107" spans="1:24" ht="16.5" thickBot="1">
      <c r="A107" s="186" t="s">
        <v>248</v>
      </c>
      <c r="B107" s="185" t="s">
        <v>71</v>
      </c>
      <c r="C107" s="320"/>
      <c r="D107" s="408" t="s">
        <v>144</v>
      </c>
      <c r="E107" s="409"/>
      <c r="F107" s="410"/>
      <c r="G107" s="411"/>
      <c r="H107" s="412"/>
      <c r="I107" s="413"/>
      <c r="J107" s="19"/>
      <c r="K107" s="19"/>
      <c r="L107" s="19"/>
      <c r="M107" s="174">
        <f>H107-I107</f>
        <v>0</v>
      </c>
      <c r="N107" s="154"/>
      <c r="O107" s="414"/>
      <c r="P107" s="156"/>
      <c r="Q107" s="154"/>
      <c r="R107" s="414"/>
      <c r="S107" s="156"/>
      <c r="T107" s="163" t="s">
        <v>72</v>
      </c>
      <c r="U107" s="415" t="s">
        <v>72</v>
      </c>
      <c r="V107" s="416" t="s">
        <v>72</v>
      </c>
      <c r="W107" s="163" t="s">
        <v>72</v>
      </c>
      <c r="X107" s="165"/>
    </row>
    <row r="108" spans="1:24" ht="47.25">
      <c r="A108" s="101" t="s">
        <v>251</v>
      </c>
      <c r="B108" s="183" t="s">
        <v>252</v>
      </c>
      <c r="C108" s="178"/>
      <c r="D108" s="166"/>
      <c r="E108" s="167"/>
      <c r="F108" s="179"/>
      <c r="G108" s="187">
        <f>SUM(G109:G112)</f>
        <v>18</v>
      </c>
      <c r="H108" s="191">
        <f aca="true" t="shared" si="42" ref="H108:M108">SUM(H109:H112)</f>
        <v>540</v>
      </c>
      <c r="I108" s="177">
        <f t="shared" si="42"/>
        <v>294</v>
      </c>
      <c r="J108" s="168">
        <f t="shared" si="42"/>
        <v>0</v>
      </c>
      <c r="K108" s="168">
        <f t="shared" si="42"/>
        <v>0</v>
      </c>
      <c r="L108" s="168">
        <f t="shared" si="42"/>
        <v>294</v>
      </c>
      <c r="M108" s="169">
        <f t="shared" si="42"/>
        <v>246</v>
      </c>
      <c r="N108" s="149"/>
      <c r="O108" s="150"/>
      <c r="P108" s="151"/>
      <c r="Q108" s="170"/>
      <c r="R108" s="150"/>
      <c r="S108" s="171"/>
      <c r="T108" s="158"/>
      <c r="U108" s="159"/>
      <c r="V108" s="159"/>
      <c r="W108" s="159"/>
      <c r="X108" s="160"/>
    </row>
    <row r="109" spans="1:24" ht="15.75" customHeight="1">
      <c r="A109" s="102"/>
      <c r="B109" s="184" t="s">
        <v>253</v>
      </c>
      <c r="C109" s="91">
        <v>2</v>
      </c>
      <c r="D109" s="64" t="s">
        <v>136</v>
      </c>
      <c r="E109" s="143"/>
      <c r="F109" s="180"/>
      <c r="G109" s="188">
        <v>6</v>
      </c>
      <c r="H109" s="192">
        <f>G109*30</f>
        <v>180</v>
      </c>
      <c r="I109" s="42">
        <f>J109+K109+L109</f>
        <v>99</v>
      </c>
      <c r="J109" s="16"/>
      <c r="K109" s="16"/>
      <c r="L109" s="16">
        <v>99</v>
      </c>
      <c r="M109" s="147">
        <f>H109-I109</f>
        <v>81</v>
      </c>
      <c r="N109" s="152">
        <v>3</v>
      </c>
      <c r="O109" s="144">
        <v>3</v>
      </c>
      <c r="P109" s="153">
        <v>3</v>
      </c>
      <c r="Q109" s="148"/>
      <c r="R109" s="144"/>
      <c r="S109" s="157"/>
      <c r="T109" s="161"/>
      <c r="U109" s="145"/>
      <c r="V109" s="145"/>
      <c r="W109" s="145"/>
      <c r="X109" s="162"/>
    </row>
    <row r="110" spans="1:24" ht="15.75" customHeight="1">
      <c r="A110" s="102"/>
      <c r="B110" s="184" t="s">
        <v>253</v>
      </c>
      <c r="C110" s="91">
        <v>4</v>
      </c>
      <c r="D110" s="64" t="s">
        <v>75</v>
      </c>
      <c r="E110" s="143"/>
      <c r="F110" s="180"/>
      <c r="G110" s="188">
        <v>6</v>
      </c>
      <c r="H110" s="192">
        <f>G110*30</f>
        <v>180</v>
      </c>
      <c r="I110" s="42">
        <f>J110+K110+L110</f>
        <v>99</v>
      </c>
      <c r="J110" s="16"/>
      <c r="K110" s="16"/>
      <c r="L110" s="16">
        <v>99</v>
      </c>
      <c r="M110" s="147">
        <f>H110-I110</f>
        <v>81</v>
      </c>
      <c r="N110" s="152"/>
      <c r="O110" s="144"/>
      <c r="P110" s="153"/>
      <c r="Q110" s="148">
        <v>3</v>
      </c>
      <c r="R110" s="144">
        <v>3</v>
      </c>
      <c r="S110" s="157">
        <v>3</v>
      </c>
      <c r="T110" s="161"/>
      <c r="U110" s="145"/>
      <c r="V110" s="145"/>
      <c r="W110" s="145"/>
      <c r="X110" s="162"/>
    </row>
    <row r="111" spans="1:42" s="54" customFormat="1" ht="15.75">
      <c r="A111" s="102"/>
      <c r="B111" s="184" t="s">
        <v>253</v>
      </c>
      <c r="C111" s="91">
        <v>6</v>
      </c>
      <c r="D111" s="64" t="s">
        <v>254</v>
      </c>
      <c r="E111" s="143"/>
      <c r="F111" s="180"/>
      <c r="G111" s="188">
        <v>4</v>
      </c>
      <c r="H111" s="192">
        <f>G111*30</f>
        <v>120</v>
      </c>
      <c r="I111" s="42">
        <f>J111+K111+L111</f>
        <v>66</v>
      </c>
      <c r="J111" s="16"/>
      <c r="K111" s="16"/>
      <c r="L111" s="16">
        <v>66</v>
      </c>
      <c r="M111" s="147">
        <f>H111-I111</f>
        <v>54</v>
      </c>
      <c r="N111" s="152"/>
      <c r="O111" s="144"/>
      <c r="P111" s="153"/>
      <c r="Q111" s="148"/>
      <c r="R111" s="144"/>
      <c r="S111" s="157"/>
      <c r="T111" s="161">
        <v>2</v>
      </c>
      <c r="U111" s="145">
        <v>2</v>
      </c>
      <c r="V111" s="145">
        <v>2</v>
      </c>
      <c r="W111" s="145"/>
      <c r="X111" s="162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1:42" s="54" customFormat="1" ht="16.5" thickBot="1">
      <c r="A112" s="186"/>
      <c r="B112" s="185" t="s">
        <v>253</v>
      </c>
      <c r="C112" s="181">
        <v>7</v>
      </c>
      <c r="D112" s="172"/>
      <c r="E112" s="173"/>
      <c r="F112" s="182"/>
      <c r="G112" s="189">
        <v>2</v>
      </c>
      <c r="H112" s="193">
        <f>G112*30</f>
        <v>60</v>
      </c>
      <c r="I112" s="190">
        <f>J112+K112+L112</f>
        <v>30</v>
      </c>
      <c r="J112" s="19"/>
      <c r="K112" s="19"/>
      <c r="L112" s="19">
        <v>30</v>
      </c>
      <c r="M112" s="174">
        <f>H112-I112</f>
        <v>30</v>
      </c>
      <c r="N112" s="154"/>
      <c r="O112" s="155"/>
      <c r="P112" s="156"/>
      <c r="Q112" s="175"/>
      <c r="R112" s="155"/>
      <c r="S112" s="176"/>
      <c r="T112" s="163"/>
      <c r="U112" s="164"/>
      <c r="V112" s="164"/>
      <c r="W112" s="164">
        <v>2</v>
      </c>
      <c r="X112" s="165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1:42" s="54" customFormat="1" ht="15.75">
      <c r="A113" s="417"/>
      <c r="B113" s="418"/>
      <c r="C113" s="419"/>
      <c r="D113" s="419"/>
      <c r="E113" s="420"/>
      <c r="F113" s="421"/>
      <c r="G113" s="422"/>
      <c r="H113" s="20"/>
      <c r="I113" s="423"/>
      <c r="J113" s="20"/>
      <c r="K113" s="20"/>
      <c r="L113" s="20"/>
      <c r="M113" s="424"/>
      <c r="N113" s="425"/>
      <c r="O113" s="425"/>
      <c r="P113" s="425"/>
      <c r="Q113" s="425"/>
      <c r="R113" s="425"/>
      <c r="S113" s="425"/>
      <c r="T113" s="426"/>
      <c r="U113" s="426"/>
      <c r="V113" s="426"/>
      <c r="W113" s="426"/>
      <c r="X113" s="427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1:42" s="54" customFormat="1" ht="15.75">
      <c r="A114" s="417"/>
      <c r="B114" s="418"/>
      <c r="C114" s="419"/>
      <c r="D114" s="419"/>
      <c r="E114" s="420"/>
      <c r="F114" s="421"/>
      <c r="G114" s="422"/>
      <c r="H114" s="20"/>
      <c r="I114" s="423"/>
      <c r="J114" s="20"/>
      <c r="K114" s="20"/>
      <c r="L114" s="20"/>
      <c r="M114" s="424"/>
      <c r="N114" s="425"/>
      <c r="O114" s="425"/>
      <c r="P114" s="425"/>
      <c r="Q114" s="425"/>
      <c r="R114" s="425"/>
      <c r="S114" s="425"/>
      <c r="T114" s="426"/>
      <c r="U114" s="426"/>
      <c r="V114" s="426"/>
      <c r="W114" s="426"/>
      <c r="X114" s="427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s="54" customFormat="1" ht="15.75">
      <c r="A115" s="417"/>
      <c r="B115" s="418"/>
      <c r="C115" s="419"/>
      <c r="D115" s="419"/>
      <c r="E115" s="420"/>
      <c r="F115" s="421"/>
      <c r="G115" s="422"/>
      <c r="H115" s="20"/>
      <c r="I115" s="423"/>
      <c r="J115" s="20"/>
      <c r="K115" s="20"/>
      <c r="L115" s="20"/>
      <c r="M115" s="424"/>
      <c r="N115" s="425"/>
      <c r="O115" s="425"/>
      <c r="P115" s="425"/>
      <c r="Q115" s="425"/>
      <c r="R115" s="425"/>
      <c r="S115" s="425"/>
      <c r="T115" s="426"/>
      <c r="U115" s="426"/>
      <c r="V115" s="426"/>
      <c r="W115" s="426"/>
      <c r="X115" s="427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</row>
    <row r="116" spans="1:42" s="54" customFormat="1" ht="15.75">
      <c r="A116" s="417"/>
      <c r="B116" s="114" t="s">
        <v>134</v>
      </c>
      <c r="C116" s="114"/>
      <c r="D116" s="628"/>
      <c r="E116" s="628"/>
      <c r="F116" s="628"/>
      <c r="G116" s="628"/>
      <c r="H116" s="114"/>
      <c r="I116" s="629" t="s">
        <v>219</v>
      </c>
      <c r="J116" s="629"/>
      <c r="K116" s="629"/>
      <c r="L116" s="20"/>
      <c r="M116" s="424"/>
      <c r="N116" s="425"/>
      <c r="O116" s="425"/>
      <c r="P116" s="425"/>
      <c r="Q116" s="425"/>
      <c r="R116" s="425"/>
      <c r="S116" s="425"/>
      <c r="T116" s="426"/>
      <c r="U116" s="426"/>
      <c r="V116" s="426"/>
      <c r="W116" s="426"/>
      <c r="X116" s="427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1:42" s="54" customFormat="1" ht="15.75">
      <c r="A117" s="417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20"/>
      <c r="M117" s="424"/>
      <c r="N117" s="425"/>
      <c r="O117" s="425"/>
      <c r="P117" s="425"/>
      <c r="Q117" s="425"/>
      <c r="R117" s="425"/>
      <c r="S117" s="425"/>
      <c r="T117" s="426"/>
      <c r="U117" s="426"/>
      <c r="V117" s="426"/>
      <c r="W117" s="426"/>
      <c r="X117" s="427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2:42" s="54" customFormat="1" ht="15.75">
      <c r="B118" s="132" t="s">
        <v>173</v>
      </c>
      <c r="C118" s="132"/>
      <c r="D118" s="603"/>
      <c r="E118" s="603"/>
      <c r="F118" s="604"/>
      <c r="G118" s="604"/>
      <c r="H118" s="132"/>
      <c r="I118" s="605" t="s">
        <v>135</v>
      </c>
      <c r="J118" s="606"/>
      <c r="K118" s="606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32:42" s="54" customFormat="1" ht="15.75"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</row>
    <row r="120" spans="2:42" s="54" customFormat="1" ht="15.75">
      <c r="B120" s="132" t="s">
        <v>174</v>
      </c>
      <c r="C120" s="132"/>
      <c r="D120" s="603"/>
      <c r="E120" s="603"/>
      <c r="F120" s="604"/>
      <c r="G120" s="604"/>
      <c r="H120" s="132"/>
      <c r="I120" s="605" t="s">
        <v>209</v>
      </c>
      <c r="J120" s="606"/>
      <c r="K120" s="606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</row>
  </sheetData>
  <sheetProtection/>
  <mergeCells count="75">
    <mergeCell ref="AF2:AH2"/>
    <mergeCell ref="AI2:AK2"/>
    <mergeCell ref="AL2:AN2"/>
    <mergeCell ref="AO2:AP2"/>
    <mergeCell ref="A9:X9"/>
    <mergeCell ref="M3:M7"/>
    <mergeCell ref="E4:E7"/>
    <mergeCell ref="F4:F7"/>
    <mergeCell ref="H2:M2"/>
    <mergeCell ref="I3:L3"/>
    <mergeCell ref="D3:D7"/>
    <mergeCell ref="E3:F3"/>
    <mergeCell ref="H3:H7"/>
    <mergeCell ref="K4:K7"/>
    <mergeCell ref="L4:L7"/>
    <mergeCell ref="N6:X6"/>
    <mergeCell ref="A79:A80"/>
    <mergeCell ref="A81:A82"/>
    <mergeCell ref="A83:A84"/>
    <mergeCell ref="A49:F49"/>
    <mergeCell ref="A71:F71"/>
    <mergeCell ref="A72:X72"/>
    <mergeCell ref="A73:A74"/>
    <mergeCell ref="A75:A76"/>
    <mergeCell ref="A77:A78"/>
    <mergeCell ref="A65:A66"/>
    <mergeCell ref="A56:X56"/>
    <mergeCell ref="A62:A64"/>
    <mergeCell ref="A1:X1"/>
    <mergeCell ref="N2:X3"/>
    <mergeCell ref="N4:P4"/>
    <mergeCell ref="Q4:S4"/>
    <mergeCell ref="T4:V4"/>
    <mergeCell ref="W4:X4"/>
    <mergeCell ref="I4:I7"/>
    <mergeCell ref="J4:J7"/>
    <mergeCell ref="A2:A7"/>
    <mergeCell ref="B2:B7"/>
    <mergeCell ref="C2:F2"/>
    <mergeCell ref="A29:X29"/>
    <mergeCell ref="A50:X50"/>
    <mergeCell ref="A55:F55"/>
    <mergeCell ref="A28:F28"/>
    <mergeCell ref="A10:X10"/>
    <mergeCell ref="G2:G7"/>
    <mergeCell ref="C3:C7"/>
    <mergeCell ref="T101:V101"/>
    <mergeCell ref="D116:G116"/>
    <mergeCell ref="I116:K116"/>
    <mergeCell ref="A68:A70"/>
    <mergeCell ref="A58:F58"/>
    <mergeCell ref="A59:F59"/>
    <mergeCell ref="A60:X60"/>
    <mergeCell ref="A61:X61"/>
    <mergeCell ref="W101:X101"/>
    <mergeCell ref="A95:F95"/>
    <mergeCell ref="D118:G118"/>
    <mergeCell ref="I118:K118"/>
    <mergeCell ref="A101:M101"/>
    <mergeCell ref="N101:P101"/>
    <mergeCell ref="Q101:S101"/>
    <mergeCell ref="A96:M96"/>
    <mergeCell ref="A97:M97"/>
    <mergeCell ref="A98:M98"/>
    <mergeCell ref="A99:M99"/>
    <mergeCell ref="D120:G120"/>
    <mergeCell ref="I120:K120"/>
    <mergeCell ref="C103:K103"/>
    <mergeCell ref="A85:A86"/>
    <mergeCell ref="A87:A88"/>
    <mergeCell ref="A89:A90"/>
    <mergeCell ref="A100:M100"/>
    <mergeCell ref="A91:A92"/>
    <mergeCell ref="A93:F93"/>
    <mergeCell ref="A94:F9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5" r:id="rId1"/>
  <rowBreaks count="3" manualBreakCount="3">
    <brk id="38" max="23" man="1"/>
    <brk id="71" max="23" man="1"/>
    <brk id="10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2021-06-29T05:33:38Z</cp:lastPrinted>
  <dcterms:created xsi:type="dcterms:W3CDTF">2018-09-17T13:51:02Z</dcterms:created>
  <dcterms:modified xsi:type="dcterms:W3CDTF">2021-11-03T06:36:51Z</dcterms:modified>
  <cp:category/>
  <cp:version/>
  <cp:contentType/>
  <cp:contentStatus/>
</cp:coreProperties>
</file>